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Student Accounts\Document Masters\Payment Estimator Templates\2026-27\"/>
    </mc:Choice>
  </mc:AlternateContent>
  <xr:revisionPtr revIDLastSave="0" documentId="13_ncr:1_{0E9CC7B0-BD0C-4295-84C5-569D042A72F3}" xr6:coauthVersionLast="47" xr6:coauthVersionMax="47" xr10:uidLastSave="{00000000-0000-0000-0000-000000000000}"/>
  <bookViews>
    <workbookView xWindow="28680" yWindow="-120" windowWidth="29040" windowHeight="15720" tabRatio="704" xr2:uid="{00000000-000D-0000-FFFF-FFFF00000000}"/>
  </bookViews>
  <sheets>
    <sheet name="FULL YEAR ESTIMATOR" sheetId="1" r:id="rId1"/>
    <sheet name="Course Fees" sheetId="4" r:id="rId2"/>
    <sheet name="Meal Plan Detail" sheetId="5" r:id="rId3"/>
  </sheets>
  <definedNames>
    <definedName name="_xlnm._FilterDatabase" localSheetId="1" hidden="1">'Course Fees'!$A$1:$D$401</definedName>
    <definedName name="_xlnm.Print_Area" localSheetId="0">'FULL YEAR ESTIMATOR'!$A$1:$F$110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D16" i="1"/>
  <c r="E12" i="1"/>
  <c r="D12" i="1"/>
  <c r="E11" i="1"/>
  <c r="D11" i="1"/>
  <c r="E22" i="1" l="1"/>
  <c r="D22" i="1"/>
  <c r="D399" i="4" l="1"/>
  <c r="C399" i="4"/>
  <c r="F12" i="1" l="1"/>
  <c r="E13" i="1"/>
  <c r="F11" i="1" l="1"/>
  <c r="F13" i="1" s="1"/>
  <c r="D13" i="1"/>
  <c r="E46" i="1" l="1"/>
  <c r="D46" i="1"/>
  <c r="E44" i="1"/>
  <c r="D44" i="1"/>
  <c r="E42" i="1"/>
  <c r="D42" i="1"/>
  <c r="E24" i="1" l="1"/>
  <c r="D24" i="1"/>
  <c r="F16" i="1" l="1"/>
  <c r="E63" i="1"/>
  <c r="E62" i="1"/>
  <c r="E61" i="1"/>
  <c r="F36" i="1"/>
  <c r="F35" i="1"/>
  <c r="F39" i="1"/>
  <c r="F37" i="1"/>
  <c r="F38" i="1"/>
  <c r="F34" i="1"/>
  <c r="E51" i="1"/>
  <c r="E49" i="1"/>
  <c r="E50" i="1"/>
  <c r="E52" i="1"/>
  <c r="E53" i="1"/>
  <c r="E54" i="1"/>
  <c r="E55" i="1"/>
  <c r="D54" i="1"/>
  <c r="D49" i="1"/>
  <c r="D50" i="1"/>
  <c r="D51" i="1"/>
  <c r="D52" i="1"/>
  <c r="D53" i="1"/>
  <c r="D55" i="1"/>
  <c r="D20" i="1"/>
  <c r="E20" i="1"/>
  <c r="F23" i="1"/>
  <c r="F53" i="1" l="1"/>
  <c r="F49" i="1"/>
  <c r="E57" i="1"/>
  <c r="D57" i="1"/>
  <c r="F55" i="1"/>
  <c r="F52" i="1"/>
  <c r="F50" i="1"/>
  <c r="F51" i="1"/>
  <c r="F54" i="1"/>
  <c r="E26" i="1"/>
  <c r="E28" i="1" s="1"/>
  <c r="D26" i="1"/>
  <c r="D28" i="1" s="1"/>
  <c r="F20" i="1"/>
  <c r="F24" i="1"/>
  <c r="F22" i="1"/>
  <c r="F42" i="1"/>
  <c r="F44" i="1"/>
  <c r="F46" i="1"/>
  <c r="F26" i="1" l="1"/>
  <c r="D60" i="1"/>
  <c r="F57" i="1"/>
  <c r="E60" i="1"/>
  <c r="C70" i="1" s="1"/>
  <c r="C87" i="1" s="1"/>
  <c r="F28" i="1"/>
  <c r="C93" i="1" l="1"/>
  <c r="C89" i="1"/>
  <c r="C92" i="1"/>
  <c r="C90" i="1"/>
  <c r="C91" i="1"/>
  <c r="C88" i="1"/>
  <c r="C69" i="1"/>
  <c r="F60" i="1"/>
  <c r="C75" i="1" l="1"/>
  <c r="C78" i="1" l="1"/>
  <c r="C77" i="1"/>
  <c r="C79" i="1"/>
  <c r="C81" i="1"/>
  <c r="C80" i="1"/>
  <c r="C7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W Pulver</author>
  </authors>
  <commentList>
    <comment ref="D238" authorId="0" shapeId="0" xr:uid="{00000000-0006-0000-0100-000001000000}">
      <text>
        <r>
          <rPr>
            <sz val="8"/>
            <color indexed="9"/>
            <rFont val="Tahoma"/>
            <family val="2"/>
          </rPr>
          <t>Do not include if paying for Junior's Abroad separately from semester or monthly plan.</t>
        </r>
      </text>
    </comment>
  </commentList>
</comments>
</file>

<file path=xl/sharedStrings.xml><?xml version="1.0" encoding="utf-8"?>
<sst xmlns="http://schemas.openxmlformats.org/spreadsheetml/2006/main" count="681" uniqueCount="531">
  <si>
    <t>Financial Aid Counselors by Student's Last Name:</t>
    <phoneticPr fontId="2" type="noConversion"/>
  </si>
  <si>
    <t xml:space="preserve">(D.) Enter pre-paid amounts:  </t>
    <phoneticPr fontId="2" type="noConversion"/>
  </si>
  <si>
    <t>FALL (E.)</t>
    <phoneticPr fontId="2" type="noConversion"/>
  </si>
  <si>
    <t>SPRING (G.)</t>
    <phoneticPr fontId="2" type="noConversion"/>
  </si>
  <si>
    <t>Student Account Specialists by Student's Last Name:</t>
    <phoneticPr fontId="2" type="noConversion"/>
  </si>
  <si>
    <t>HHPE390</t>
  </si>
  <si>
    <t>MATH211</t>
  </si>
  <si>
    <t>PHYS150</t>
  </si>
  <si>
    <t>PHYS190</t>
  </si>
  <si>
    <t>PHYS201</t>
  </si>
  <si>
    <t>PHYS202</t>
  </si>
  <si>
    <t>PHYS211</t>
  </si>
  <si>
    <t>PHYS212</t>
  </si>
  <si>
    <t>ARTS431</t>
  </si>
  <si>
    <t>ARTS485</t>
  </si>
  <si>
    <t>ARTS491</t>
  </si>
  <si>
    <t>ESTIMATED TUITION:</t>
    <phoneticPr fontId="2" type="noConversion"/>
  </si>
  <si>
    <t>Student Name:</t>
  </si>
  <si>
    <t>Student ID:</t>
  </si>
  <si>
    <t>ANTICIPATED CREDIT HOURS: (Enter # of credits fall &amp; spring)</t>
    <phoneticPr fontId="2" type="noConversion"/>
  </si>
  <si>
    <t>ARTS460</t>
  </si>
  <si>
    <t>ARTS221</t>
  </si>
  <si>
    <t>ARTS230</t>
  </si>
  <si>
    <t>ARTS231</t>
  </si>
  <si>
    <t>Date:</t>
    <phoneticPr fontId="2" type="noConversion"/>
  </si>
  <si>
    <t>ENGE330</t>
  </si>
  <si>
    <t>ENGE360</t>
  </si>
  <si>
    <t>ENGE410</t>
  </si>
  <si>
    <t>ENGE420</t>
  </si>
  <si>
    <t>ENGE430</t>
  </si>
  <si>
    <t>ENGE460</t>
  </si>
  <si>
    <t>ENGE485</t>
  </si>
  <si>
    <t>ENGM311</t>
  </si>
  <si>
    <t>ENGM312</t>
  </si>
  <si>
    <t>ENGM320</t>
  </si>
  <si>
    <t>ENGM330</t>
  </si>
  <si>
    <t>ENGM350</t>
  </si>
  <si>
    <t>ENGM400</t>
  </si>
  <si>
    <t>ENGM470</t>
  </si>
  <si>
    <t>ENGR151</t>
  </si>
  <si>
    <t>ENGR152</t>
  </si>
  <si>
    <t>ENGR481</t>
  </si>
  <si>
    <t xml:space="preserve">ESTIMATED ROOM: </t>
    <phoneticPr fontId="2" type="noConversion"/>
  </si>
  <si>
    <t>ENGR482</t>
  </si>
  <si>
    <t>REQUIRED FEES:</t>
  </si>
  <si>
    <t>OTHER FEES:</t>
  </si>
  <si>
    <t>ENGE220</t>
  </si>
  <si>
    <t>ENGE250</t>
  </si>
  <si>
    <t>Approved Meal Plan: Entry Required, click on cells for instruction.</t>
    <phoneticPr fontId="2" type="noConversion"/>
  </si>
  <si>
    <t>ESTIMATED OTHER COSTS:</t>
    <phoneticPr fontId="2" type="noConversion"/>
  </si>
  <si>
    <t>ARTS102</t>
  </si>
  <si>
    <t>ARTS111</t>
  </si>
  <si>
    <t>ARTS112</t>
  </si>
  <si>
    <t>ARTS201</t>
  </si>
  <si>
    <t>ARTS216</t>
  </si>
  <si>
    <t>ARTS217</t>
  </si>
  <si>
    <t>ARTS285</t>
  </si>
  <si>
    <t>ARTS301</t>
  </si>
  <si>
    <t>ARTS321</t>
  </si>
  <si>
    <t>ARTS330</t>
  </si>
  <si>
    <t>ARTS331</t>
  </si>
  <si>
    <t>ARTS341</t>
  </si>
  <si>
    <t>BIOL350</t>
  </si>
  <si>
    <t>BIOL360</t>
  </si>
  <si>
    <t>BIOL370</t>
  </si>
  <si>
    <t>BIOL310</t>
  </si>
  <si>
    <t>ARTS355</t>
  </si>
  <si>
    <t>ARTS241</t>
  </si>
  <si>
    <t>ARTS401</t>
  </si>
  <si>
    <t>ARTS421</t>
  </si>
  <si>
    <t>ARTS430</t>
  </si>
  <si>
    <t>CHEM211</t>
  </si>
  <si>
    <t>CHEM212</t>
  </si>
  <si>
    <t>CHEM331</t>
  </si>
  <si>
    <t>CHEM332</t>
  </si>
  <si>
    <t>BIOL420</t>
  </si>
  <si>
    <t>TUITION:  Full-time is 12 or more credit hrs / semester, half-time is 6.</t>
    <phoneticPr fontId="2" type="noConversion"/>
  </si>
  <si>
    <t>CHEM341</t>
  </si>
  <si>
    <t>CHEM342</t>
  </si>
  <si>
    <t>CHARGES/EXPENSES</t>
    <phoneticPr fontId="2" type="noConversion"/>
  </si>
  <si>
    <t>ENGE300</t>
  </si>
  <si>
    <t>ENGE311</t>
  </si>
  <si>
    <t>ENGE312</t>
  </si>
  <si>
    <t>ENGR485</t>
  </si>
  <si>
    <t>ENGR490</t>
  </si>
  <si>
    <t>ARTS441</t>
  </si>
  <si>
    <t>ENGC450</t>
  </si>
  <si>
    <t>ENGR381</t>
  </si>
  <si>
    <t>ENGR382</t>
  </si>
  <si>
    <t xml:space="preserve">Scholarships and Loans (From Outside Sources): </t>
  </si>
  <si>
    <t>***  INSTRUCTIONS: COMPLETE GRAY BOXES ONLY  ***</t>
  </si>
  <si>
    <t>(A.) TOTAL ESTIMATED STUDENT ACCOUNT CHARGES:</t>
  </si>
  <si>
    <t>Name of Scholarship and/or Loan Lender</t>
  </si>
  <si>
    <t>Annual Amt</t>
  </si>
  <si>
    <t>ESTIMATED ANTICIPATED AID</t>
  </si>
  <si>
    <r>
      <t xml:space="preserve">Step 1:  FALL </t>
    </r>
    <r>
      <rPr>
        <sz val="8"/>
        <rFont val="Arial"/>
        <family val="2"/>
      </rPr>
      <t>(C.)</t>
    </r>
    <r>
      <rPr>
        <sz val="9"/>
        <rFont val="Arial"/>
        <family val="2"/>
      </rPr>
      <t xml:space="preserve"> minus pre-payments </t>
    </r>
    <r>
      <rPr>
        <sz val="8"/>
        <rFont val="Arial"/>
        <family val="2"/>
      </rPr>
      <t>(D.)</t>
    </r>
    <r>
      <rPr>
        <sz val="9"/>
        <rFont val="Arial"/>
        <family val="2"/>
      </rPr>
      <t xml:space="preserve"> = FALL </t>
    </r>
    <r>
      <rPr>
        <sz val="8"/>
        <rFont val="Arial"/>
        <family val="2"/>
      </rPr>
      <t>(E.)</t>
    </r>
  </si>
  <si>
    <r>
      <t xml:space="preserve">Step 2: Divide FALL </t>
    </r>
    <r>
      <rPr>
        <sz val="8"/>
        <rFont val="Arial"/>
        <family val="2"/>
      </rPr>
      <t>(E.)</t>
    </r>
    <r>
      <rPr>
        <sz val="9"/>
        <rFont val="Arial"/>
        <family val="2"/>
      </rPr>
      <t xml:space="preserve"> by 4 payments (If 5 payments are desired for fall, enter a 5th payment above as a </t>
    </r>
    <r>
      <rPr>
        <sz val="8"/>
        <rFont val="Arial"/>
        <family val="2"/>
      </rPr>
      <t>(D.)</t>
    </r>
    <r>
      <rPr>
        <sz val="9"/>
        <rFont val="Arial"/>
        <family val="2"/>
      </rPr>
      <t xml:space="preserve"> FALL PRE-PAYMENT and send it in July.</t>
    </r>
  </si>
  <si>
    <r>
      <t xml:space="preserve">Semester Plan: FALL </t>
    </r>
    <r>
      <rPr>
        <sz val="8"/>
        <rFont val="Arial"/>
        <family val="2"/>
      </rPr>
      <t>(C.)</t>
    </r>
    <r>
      <rPr>
        <sz val="9"/>
        <rFont val="Arial"/>
        <family val="2"/>
      </rPr>
      <t xml:space="preserve"> minus </t>
    </r>
    <r>
      <rPr>
        <sz val="8"/>
        <rFont val="Arial"/>
        <family val="2"/>
      </rPr>
      <t>(D.)</t>
    </r>
  </si>
  <si>
    <r>
      <t>SEMESTER PLAN: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(Our default payment plan)</t>
    </r>
  </si>
  <si>
    <t>(F.) SPRING PRE-PAYMENTS</t>
  </si>
  <si>
    <t>(D.) FALL PRE-PAYMENTS</t>
  </si>
  <si>
    <r>
      <t>Course Fees &amp; Lessons</t>
    </r>
    <r>
      <rPr>
        <b/>
        <sz val="8"/>
        <rFont val="Arial"/>
        <family val="2"/>
      </rPr>
      <t xml:space="preserve"> (To fill in, go to course fee tab below)</t>
    </r>
  </si>
  <si>
    <t>ONLY COURSES WITH FEES LISTED</t>
  </si>
  <si>
    <t>FALL SEMESTER</t>
  </si>
  <si>
    <t>SPRING SEMESTER</t>
  </si>
  <si>
    <t>Scroll to See All Course Fees</t>
  </si>
  <si>
    <t>ARTS101</t>
  </si>
  <si>
    <t>BIOL211</t>
  </si>
  <si>
    <t>BIOL367</t>
  </si>
  <si>
    <t>CSIS201</t>
  </si>
  <si>
    <t>CSIS202</t>
  </si>
  <si>
    <t>CSIS220</t>
  </si>
  <si>
    <t>CSIS330</t>
  </si>
  <si>
    <t>CSIS450</t>
  </si>
  <si>
    <t>ENGC310</t>
  </si>
  <si>
    <t>ENGC330</t>
  </si>
  <si>
    <t>ENGC340</t>
  </si>
  <si>
    <t>ENGC350</t>
  </si>
  <si>
    <t>ENGC370</t>
  </si>
  <si>
    <t>ENGC430</t>
  </si>
  <si>
    <t>ENGC485</t>
  </si>
  <si>
    <t>ENGE285</t>
  </si>
  <si>
    <t>ENGE440</t>
  </si>
  <si>
    <t>ENGE480</t>
  </si>
  <si>
    <t>ENGM285</t>
  </si>
  <si>
    <t>ENGM380</t>
  </si>
  <si>
    <t>ENGM480</t>
  </si>
  <si>
    <t>ENGM485</t>
  </si>
  <si>
    <t>ENGR285</t>
  </si>
  <si>
    <t>PSYC490</t>
  </si>
  <si>
    <t>TOTAL ESTIMATED FEES</t>
  </si>
  <si>
    <t>Enter Amounts in Gray Box &amp; Hit Enter. See Total at Bottom. Automatically Updates First Tab.</t>
  </si>
  <si>
    <t>WHO?</t>
  </si>
  <si>
    <t>(B.) TOTAL ESTIMATED ANTICIPATED AID</t>
  </si>
  <si>
    <t>Click here for course fees</t>
  </si>
  <si>
    <t>Click Here To Return To Payment Estimator</t>
  </si>
  <si>
    <t>Grants and Scholarships Accepted (From Award Letter):</t>
  </si>
  <si>
    <t xml:space="preserve">Loans Accepted (From Award Letter): </t>
  </si>
  <si>
    <t>Name of Grant or Scholarship</t>
  </si>
  <si>
    <t>(Do Not Include Enrollment Deposit.)</t>
  </si>
  <si>
    <r>
      <t xml:space="preserve">Step 1:  SPRING </t>
    </r>
    <r>
      <rPr>
        <sz val="8"/>
        <rFont val="Arial"/>
        <family val="2"/>
      </rPr>
      <t>(C.)</t>
    </r>
    <r>
      <rPr>
        <sz val="9"/>
        <rFont val="Arial"/>
        <family val="2"/>
      </rPr>
      <t xml:space="preserve"> minus pre-pay </t>
    </r>
    <r>
      <rPr>
        <sz val="8"/>
        <rFont val="Arial"/>
        <family val="2"/>
      </rPr>
      <t>(F.)</t>
    </r>
    <r>
      <rPr>
        <sz val="9"/>
        <rFont val="Arial"/>
        <family val="2"/>
      </rPr>
      <t xml:space="preserve"> = SPRING </t>
    </r>
    <r>
      <rPr>
        <sz val="8"/>
        <rFont val="Arial"/>
        <family val="2"/>
      </rPr>
      <t>(G.)</t>
    </r>
  </si>
  <si>
    <t>~~~~~~~~~~</t>
  </si>
  <si>
    <t>GEED365 Estimated</t>
  </si>
  <si>
    <t>(Do NOT include Federal Student Employment)</t>
  </si>
  <si>
    <r>
      <t xml:space="preserve">(C.)  ESTIMATED DUE =  </t>
    </r>
    <r>
      <rPr>
        <b/>
        <sz val="8"/>
        <color indexed="63"/>
        <rFont val="Arial"/>
        <family val="2"/>
      </rPr>
      <t>(A.)</t>
    </r>
    <r>
      <rPr>
        <b/>
        <sz val="10"/>
        <color indexed="63"/>
        <rFont val="Arial"/>
        <family val="2"/>
      </rPr>
      <t xml:space="preserve"> Charges minus </t>
    </r>
    <r>
      <rPr>
        <b/>
        <sz val="8"/>
        <color indexed="63"/>
        <rFont val="Arial"/>
        <family val="2"/>
      </rPr>
      <t>(B.)</t>
    </r>
    <r>
      <rPr>
        <b/>
        <sz val="10"/>
        <color indexed="63"/>
        <rFont val="Arial"/>
        <family val="2"/>
      </rPr>
      <t xml:space="preserve"> Financial Aid </t>
    </r>
  </si>
  <si>
    <t>Meal Plan</t>
  </si>
  <si>
    <t>Amount</t>
  </si>
  <si>
    <t>Type Here. Do Not Include Fed. Student Employment</t>
  </si>
  <si>
    <t>BIOL212</t>
  </si>
  <si>
    <t>BIOL333</t>
  </si>
  <si>
    <t>BIOL335</t>
  </si>
  <si>
    <t>BIOL450</t>
  </si>
  <si>
    <t>THEA130</t>
  </si>
  <si>
    <t>CSIS360</t>
  </si>
  <si>
    <t>CSIS460</t>
  </si>
  <si>
    <t>CSIS480</t>
  </si>
  <si>
    <t>ACCT295</t>
  </si>
  <si>
    <t>AMSL295</t>
  </si>
  <si>
    <t>ARTS295</t>
  </si>
  <si>
    <t>ARTD295</t>
  </si>
  <si>
    <t>BIOL295</t>
  </si>
  <si>
    <t>BUSN295</t>
  </si>
  <si>
    <t>CHEM295</t>
  </si>
  <si>
    <t>COMM295</t>
  </si>
  <si>
    <t>CSIS295</t>
  </si>
  <si>
    <t>ECON295</t>
  </si>
  <si>
    <t>EDUC295</t>
  </si>
  <si>
    <t>ENGC295</t>
  </si>
  <si>
    <t>ENGE295</t>
  </si>
  <si>
    <t>ENGR295</t>
  </si>
  <si>
    <t>ENGM295</t>
  </si>
  <si>
    <t>ENPR295</t>
  </si>
  <si>
    <t>FINC295</t>
  </si>
  <si>
    <t>GEED295</t>
  </si>
  <si>
    <t>GSCI295</t>
  </si>
  <si>
    <t>GEOG295</t>
  </si>
  <si>
    <t>GRMN295</t>
  </si>
  <si>
    <t>GBSN295</t>
  </si>
  <si>
    <t>GREK295</t>
  </si>
  <si>
    <t>HLTH295</t>
  </si>
  <si>
    <t>HEBR295</t>
  </si>
  <si>
    <t>HIST295</t>
  </si>
  <si>
    <t>HNRS295</t>
  </si>
  <si>
    <t>HHPA295</t>
  </si>
  <si>
    <t>HHPE295</t>
  </si>
  <si>
    <t>INTL295</t>
  </si>
  <si>
    <t>JPNS295</t>
  </si>
  <si>
    <t>JOUR295</t>
  </si>
  <si>
    <t>LEAD295</t>
  </si>
  <si>
    <t>LITR295</t>
  </si>
  <si>
    <t>MGMT295</t>
  </si>
  <si>
    <t>MKTG295</t>
  </si>
  <si>
    <t>MATH295</t>
  </si>
  <si>
    <t>MUSI295</t>
  </si>
  <si>
    <t>NURS295</t>
  </si>
  <si>
    <t>PHYS295</t>
  </si>
  <si>
    <t>PSCI295</t>
  </si>
  <si>
    <t>PSYC295</t>
  </si>
  <si>
    <t>SWRK295</t>
  </si>
  <si>
    <t>SOCI295</t>
  </si>
  <si>
    <t>SPAN295</t>
  </si>
  <si>
    <t>THEA295</t>
  </si>
  <si>
    <t>WRIT295</t>
  </si>
  <si>
    <t>ACCT495</t>
  </si>
  <si>
    <t>AMSL495</t>
  </si>
  <si>
    <t>ARTS495</t>
  </si>
  <si>
    <t>ARTD495</t>
  </si>
  <si>
    <t>BIOL495</t>
  </si>
  <si>
    <t>BUSN495</t>
  </si>
  <si>
    <t>CHEM495</t>
  </si>
  <si>
    <t>COMM495</t>
  </si>
  <si>
    <t>CSIS495</t>
  </si>
  <si>
    <t>ECON495</t>
  </si>
  <si>
    <t>EDUC495</t>
  </si>
  <si>
    <t>ENGC495</t>
  </si>
  <si>
    <t>ENGE495</t>
  </si>
  <si>
    <t>ENGR495</t>
  </si>
  <si>
    <t>ENGM495</t>
  </si>
  <si>
    <t>ENPR495</t>
  </si>
  <si>
    <t>FINC495</t>
  </si>
  <si>
    <t>GEED495</t>
  </si>
  <si>
    <t>GSCI495</t>
  </si>
  <si>
    <t>GEOG495</t>
  </si>
  <si>
    <t>GRMN495</t>
  </si>
  <si>
    <t>GBSN495</t>
  </si>
  <si>
    <t>GREK495</t>
  </si>
  <si>
    <t>HLTH495</t>
  </si>
  <si>
    <t>HEBR495</t>
  </si>
  <si>
    <t>HIST495</t>
  </si>
  <si>
    <t>HNRS495</t>
  </si>
  <si>
    <t>HHPA495</t>
  </si>
  <si>
    <t>HHPE495</t>
  </si>
  <si>
    <t>INTL495</t>
  </si>
  <si>
    <t>JPNS495</t>
  </si>
  <si>
    <t>JOUR495</t>
  </si>
  <si>
    <t>LEAD495</t>
  </si>
  <si>
    <t>LITR495</t>
  </si>
  <si>
    <t>MGMT495</t>
  </si>
  <si>
    <t>MKTG495</t>
  </si>
  <si>
    <t>MATH495</t>
  </si>
  <si>
    <t>MUSA495</t>
  </si>
  <si>
    <t>MUSI495</t>
  </si>
  <si>
    <t>NURS495</t>
  </si>
  <si>
    <t>PHYS495</t>
  </si>
  <si>
    <t>PSCI495</t>
  </si>
  <si>
    <t>PSYC495</t>
  </si>
  <si>
    <t>SWRK495</t>
  </si>
  <si>
    <t>SOCI495</t>
  </si>
  <si>
    <t>SPAN495</t>
  </si>
  <si>
    <t>THEA495</t>
  </si>
  <si>
    <t>WRIT495</t>
  </si>
  <si>
    <t>MUSA325C</t>
  </si>
  <si>
    <t>MUSA345B</t>
  </si>
  <si>
    <t>MUSA125C</t>
  </si>
  <si>
    <t>MUSA145B</t>
  </si>
  <si>
    <t>(F.) Enter pre-payment amount available for SPRING.                                                                                 Include in this box fall overpayments.</t>
  </si>
  <si>
    <t>100/credit</t>
  </si>
  <si>
    <t>Student Financial Services Contact</t>
  </si>
  <si>
    <t>General Questions:</t>
  </si>
  <si>
    <t>Phone: 503-554-2299</t>
  </si>
  <si>
    <t>Fax:     503-554-3880</t>
  </si>
  <si>
    <t>ARTD285</t>
  </si>
  <si>
    <t>ENGC460</t>
  </si>
  <si>
    <t>HNRS150</t>
  </si>
  <si>
    <t>BIOL221</t>
  </si>
  <si>
    <t>BIOL222</t>
  </si>
  <si>
    <t>CSIS304</t>
  </si>
  <si>
    <t>MUSA295</t>
  </si>
  <si>
    <t>ARTD360</t>
  </si>
  <si>
    <t>COMM315</t>
  </si>
  <si>
    <t>CSIS310</t>
  </si>
  <si>
    <t>CSIS314</t>
  </si>
  <si>
    <t>CSIS321</t>
  </si>
  <si>
    <t>CSIS340</t>
  </si>
  <si>
    <t>CSIS350</t>
  </si>
  <si>
    <t>CSIS370</t>
  </si>
  <si>
    <t>CSIS420</t>
  </si>
  <si>
    <t>CSIS430</t>
  </si>
  <si>
    <t>CSIS434</t>
  </si>
  <si>
    <t>CSIS440</t>
  </si>
  <si>
    <t>ARTD492</t>
  </si>
  <si>
    <t>HOUSING: Entry Required. Click on cells for instruction.</t>
  </si>
  <si>
    <t>HNRS250</t>
  </si>
  <si>
    <t>HNRS290</t>
  </si>
  <si>
    <t>HNRS350</t>
  </si>
  <si>
    <t>ARTD250</t>
  </si>
  <si>
    <t>ARTS105</t>
  </si>
  <si>
    <t>ARTS305</t>
  </si>
  <si>
    <t>ENGC210</t>
  </si>
  <si>
    <t>ENGE260</t>
  </si>
  <si>
    <t>ENGE270</t>
  </si>
  <si>
    <t>ENGE320</t>
  </si>
  <si>
    <t>ENGE470</t>
  </si>
  <si>
    <t>ENGM211</t>
  </si>
  <si>
    <t>ENGM212</t>
  </si>
  <si>
    <t>ENGM220</t>
  </si>
  <si>
    <t>ENGM321</t>
  </si>
  <si>
    <t>ENGM360</t>
  </si>
  <si>
    <t>ENGM381</t>
  </si>
  <si>
    <t>ENGM450</t>
  </si>
  <si>
    <t>ENGC220</t>
  </si>
  <si>
    <t>ARTD485</t>
  </si>
  <si>
    <t>CSIS390</t>
  </si>
  <si>
    <t>CSIS413</t>
  </si>
  <si>
    <t>CSIS451</t>
  </si>
  <si>
    <t>MONTHLY PLANS (Limited to tuition amount):</t>
  </si>
  <si>
    <t>FALL Monthly Plan Estimate</t>
  </si>
  <si>
    <t>SPRING Monthly Plan Estimate</t>
  </si>
  <si>
    <t>ARTD110</t>
  </si>
  <si>
    <t>ARTD220</t>
  </si>
  <si>
    <t>ARTD270</t>
  </si>
  <si>
    <t>ARTD461</t>
  </si>
  <si>
    <t>ARTD481</t>
  </si>
  <si>
    <t>CINE212</t>
  </si>
  <si>
    <t>CINE210</t>
  </si>
  <si>
    <t>CINE214</t>
  </si>
  <si>
    <t>CINE312</t>
  </si>
  <si>
    <t>INTD131</t>
  </si>
  <si>
    <t>INTD200</t>
  </si>
  <si>
    <t>INTD212</t>
  </si>
  <si>
    <t>INTD300</t>
  </si>
  <si>
    <t>INTD311</t>
  </si>
  <si>
    <t>INTD320</t>
  </si>
  <si>
    <t>INTD331</t>
  </si>
  <si>
    <t>INTD411</t>
  </si>
  <si>
    <r>
      <t xml:space="preserve">Semester Plan: SPRING </t>
    </r>
    <r>
      <rPr>
        <sz val="8"/>
        <rFont val="Arial"/>
        <family val="2"/>
      </rPr>
      <t>(C.)</t>
    </r>
    <r>
      <rPr>
        <sz val="9"/>
        <rFont val="Arial"/>
        <family val="2"/>
      </rPr>
      <t xml:space="preserve">  minus (F.)</t>
    </r>
  </si>
  <si>
    <r>
      <t xml:space="preserve">Step 2: Divide SPRING </t>
    </r>
    <r>
      <rPr>
        <sz val="8"/>
        <rFont val="Arial"/>
        <family val="2"/>
      </rPr>
      <t>(G.)</t>
    </r>
    <r>
      <rPr>
        <sz val="9"/>
        <rFont val="Arial"/>
        <family val="2"/>
      </rPr>
      <t xml:space="preserve"> by 4 payments (If 5 payments are desired, enter a 5th payment above as a </t>
    </r>
    <r>
      <rPr>
        <sz val="8"/>
        <rFont val="Arial"/>
        <family val="2"/>
      </rPr>
      <t>(F.)</t>
    </r>
    <r>
      <rPr>
        <sz val="9"/>
        <rFont val="Arial"/>
        <family val="2"/>
      </rPr>
      <t xml:space="preserve"> SPRING PRE-PAYMENT and send it in December.</t>
    </r>
  </si>
  <si>
    <t>503-554-2232</t>
  </si>
  <si>
    <t>Phone: 503-554-2237</t>
  </si>
  <si>
    <t>Office Use Only:</t>
  </si>
  <si>
    <t>ARTD383</t>
  </si>
  <si>
    <t>ARTD453</t>
  </si>
  <si>
    <t>ARTD462</t>
  </si>
  <si>
    <t>ARTD482</t>
  </si>
  <si>
    <t>CINE350</t>
  </si>
  <si>
    <t>CINE363</t>
  </si>
  <si>
    <t>CINE481</t>
  </si>
  <si>
    <t>CINE485</t>
  </si>
  <si>
    <t>INTD220</t>
  </si>
  <si>
    <t>INTD412</t>
  </si>
  <si>
    <t>THEA380</t>
  </si>
  <si>
    <t>CINE371</t>
  </si>
  <si>
    <t>CINE372</t>
  </si>
  <si>
    <t>CINE482</t>
  </si>
  <si>
    <t>ENGB330</t>
  </si>
  <si>
    <t>ENGB350</t>
  </si>
  <si>
    <t>ENGB410</t>
  </si>
  <si>
    <t>ENGB420</t>
  </si>
  <si>
    <t>BIOL300</t>
  </si>
  <si>
    <t>ENGM250</t>
  </si>
  <si>
    <t>ENGM420</t>
  </si>
  <si>
    <t>PSYC400</t>
  </si>
  <si>
    <t>THEO295</t>
  </si>
  <si>
    <t>THEO495</t>
  </si>
  <si>
    <t>EDUC375</t>
  </si>
  <si>
    <t>CHEM150</t>
  </si>
  <si>
    <t>CSIS312</t>
  </si>
  <si>
    <t>CSIS473</t>
  </si>
  <si>
    <t>NURS430</t>
  </si>
  <si>
    <t>THEO101</t>
  </si>
  <si>
    <t>Comprehensive Fee (students enrolled in 5+ credits)</t>
  </si>
  <si>
    <t xml:space="preserve">Stafford Subsidized (Est 1.057% fee will auto-calculate below) </t>
  </si>
  <si>
    <t>Loan minus 1.057% fee</t>
  </si>
  <si>
    <t xml:space="preserve">Stafford Unsubsidized (Est 1.057% fee will auto-calculate below) </t>
  </si>
  <si>
    <t>PLUS (Est 4.228% fee will auto-calculate below)</t>
  </si>
  <si>
    <t>Loan minus 4.228% fee</t>
  </si>
  <si>
    <r>
      <rPr>
        <b/>
        <u/>
        <sz val="8"/>
        <rFont val="Arial"/>
        <family val="2"/>
      </rPr>
      <t>Estimated</t>
    </r>
    <r>
      <rPr>
        <sz val="8"/>
        <rFont val="Arial"/>
        <family val="2"/>
      </rPr>
      <t xml:space="preserve"> Medical Insurance. Click on cell for instructions</t>
    </r>
  </si>
  <si>
    <t>CINE295</t>
  </si>
  <si>
    <t>CINE495</t>
  </si>
  <si>
    <t>ENGB295</t>
  </si>
  <si>
    <t>ENGB495</t>
  </si>
  <si>
    <t>INTD295</t>
  </si>
  <si>
    <t>INTD495</t>
  </si>
  <si>
    <t>LANG295</t>
  </si>
  <si>
    <t>LANG495</t>
  </si>
  <si>
    <t>CPAS295</t>
  </si>
  <si>
    <t>CPAS495</t>
  </si>
  <si>
    <t>NURS490</t>
  </si>
  <si>
    <t>(For Meal Plan policies go to https://www.georgefox.edu/offices/student-life/housing/meal-plans/index.html )</t>
  </si>
  <si>
    <t>GSCI170</t>
  </si>
  <si>
    <t>Bruin Deluxe (A/B/C)</t>
  </si>
  <si>
    <t>Bruin Select (A/B)</t>
  </si>
  <si>
    <t>Bruin Savings</t>
  </si>
  <si>
    <t>Bruin Limited</t>
  </si>
  <si>
    <t>Approved to have NO PLAN</t>
  </si>
  <si>
    <t>Plan Required?</t>
  </si>
  <si>
    <t>Plans Available</t>
  </si>
  <si>
    <t xml:space="preserve">Residential students with less than 60 credits </t>
  </si>
  <si>
    <t>Yes</t>
  </si>
  <si>
    <t>Residential students with 60+ credits</t>
  </si>
  <si>
    <t>Bruin Deluxe (A/B/C),
Bruin Select (A/B),
Bruin Savings</t>
  </si>
  <si>
    <t>Commuters</t>
  </si>
  <si>
    <t>No</t>
  </si>
  <si>
    <t>All plans</t>
  </si>
  <si>
    <r>
      <t xml:space="preserve">ESTIMATED MEAL PLAN COST: </t>
    </r>
    <r>
      <rPr>
        <b/>
        <sz val="8"/>
        <rFont val="Arial"/>
        <family val="2"/>
      </rPr>
      <t>See "Meal Plan Detail" tab below.</t>
    </r>
  </si>
  <si>
    <t>MUSA105V</t>
  </si>
  <si>
    <t>MUSA105I</t>
  </si>
  <si>
    <t>MUSA305I</t>
  </si>
  <si>
    <t>MUSA305V</t>
  </si>
  <si>
    <t>MUSA205I</t>
  </si>
  <si>
    <t>MUSA205V</t>
  </si>
  <si>
    <t>MUSA305C</t>
  </si>
  <si>
    <t>MUSA305D</t>
  </si>
  <si>
    <t>MUSA405I</t>
  </si>
  <si>
    <t>MUSA405V</t>
  </si>
  <si>
    <t>Phone: 503-554-2301</t>
  </si>
  <si>
    <t>Email: studentaccounts@georgefox.edu</t>
  </si>
  <si>
    <t>503-554-2294</t>
  </si>
  <si>
    <t>BIOL311</t>
  </si>
  <si>
    <t>CHEM300</t>
  </si>
  <si>
    <t>CHEM365</t>
  </si>
  <si>
    <t>HNRS450</t>
  </si>
  <si>
    <t>NURS320</t>
  </si>
  <si>
    <t>NURS330</t>
  </si>
  <si>
    <t>THEO102</t>
  </si>
  <si>
    <t>NURS400</t>
  </si>
  <si>
    <t>NURS440</t>
  </si>
  <si>
    <t>ENGR360</t>
  </si>
  <si>
    <t>Dec-April = 5 months</t>
  </si>
  <si>
    <t>ENTER 4 or 5 Months Above</t>
    <phoneticPr fontId="2" type="noConversion"/>
  </si>
  <si>
    <t>Dec-March = 4 months</t>
  </si>
  <si>
    <t>Aug-Nov = 4 months</t>
  </si>
  <si>
    <t>July-Nov = 5 months</t>
  </si>
  <si>
    <t>Due August 15 (amount over tuition)</t>
  </si>
  <si>
    <t>PSYC100</t>
  </si>
  <si>
    <t>Due September 15</t>
  </si>
  <si>
    <t>Due October 15</t>
  </si>
  <si>
    <t>Due November 15</t>
  </si>
  <si>
    <t>Due January 15</t>
  </si>
  <si>
    <t>Due February 15</t>
  </si>
  <si>
    <t>Due March 15</t>
  </si>
  <si>
    <t>Due April 15</t>
  </si>
  <si>
    <t>Standard Double</t>
  </si>
  <si>
    <t>Phone: 503-554-2298</t>
  </si>
  <si>
    <t>Email: mgiesbrecht@georgefox.edu</t>
  </si>
  <si>
    <t>850/credit</t>
  </si>
  <si>
    <t>CSIS344</t>
  </si>
  <si>
    <t>ENGB470</t>
  </si>
  <si>
    <t>ENGC380</t>
  </si>
  <si>
    <t>SWRK391</t>
  </si>
  <si>
    <t>SWRK490</t>
  </si>
  <si>
    <t>SWRK393</t>
  </si>
  <si>
    <t>THEA325</t>
  </si>
  <si>
    <t>BIBL295</t>
  </si>
  <si>
    <t>BIBL495</t>
  </si>
  <si>
    <t>ENGB250</t>
  </si>
  <si>
    <t>ENGB321</t>
  </si>
  <si>
    <t>CSIS441</t>
  </si>
  <si>
    <t>MATH240</t>
  </si>
  <si>
    <t>MATH180</t>
  </si>
  <si>
    <t>ARTD260</t>
  </si>
  <si>
    <t>ARTD380</t>
  </si>
  <si>
    <t>INTD490</t>
  </si>
  <si>
    <t>MKTG485</t>
  </si>
  <si>
    <t>A-D: Michael Chaney</t>
  </si>
  <si>
    <t>E-K: Katie Maupin</t>
  </si>
  <si>
    <t>L-R: Rob Staggenborg</t>
  </si>
  <si>
    <t>S-Z: Molly Edwards</t>
  </si>
  <si>
    <t>Email:  mchaney@georgefox.edu</t>
  </si>
  <si>
    <t>Email:  kmaupin@georgefox.edu</t>
  </si>
  <si>
    <t>Email: rstaggenborg@georgefox.edu</t>
  </si>
  <si>
    <t>HHPE430</t>
  </si>
  <si>
    <t>CINE230</t>
  </si>
  <si>
    <t>CINE310</t>
  </si>
  <si>
    <t>CINE333</t>
  </si>
  <si>
    <t>CINE430</t>
  </si>
  <si>
    <t>CINE490</t>
  </si>
  <si>
    <t>MKTG350</t>
  </si>
  <si>
    <t>MUSA145D</t>
  </si>
  <si>
    <t>MUSA145J</t>
  </si>
  <si>
    <t>MUSA155 COLA</t>
  </si>
  <si>
    <t>MUSA165W</t>
  </si>
  <si>
    <t>MUSA345J</t>
  </si>
  <si>
    <t>MUSA355 COLA</t>
  </si>
  <si>
    <t>NURS451</t>
  </si>
  <si>
    <t>NURS485</t>
  </si>
  <si>
    <t>PSYC220</t>
  </si>
  <si>
    <t>MUSA365W</t>
  </si>
  <si>
    <t>Due July 15 (+ $150 fee if 5 month)</t>
  </si>
  <si>
    <t>Due August 15 (+ $150 fee if 4 month)</t>
  </si>
  <si>
    <t>Due December 15 (+ $150 fee)</t>
  </si>
  <si>
    <t>Due January 5 (amount over tuition)</t>
  </si>
  <si>
    <t>503-554-2234</t>
  </si>
  <si>
    <t>INTD360</t>
  </si>
  <si>
    <t>NURS353</t>
  </si>
  <si>
    <t>CINE313</t>
  </si>
  <si>
    <t>EDUC461</t>
  </si>
  <si>
    <t>HNRS190</t>
  </si>
  <si>
    <t>MGMT260</t>
  </si>
  <si>
    <t>LEAD285</t>
  </si>
  <si>
    <t>FALL 2026</t>
  </si>
  <si>
    <t>SPRING 2027</t>
  </si>
  <si>
    <t>ANNUAL 2026-27</t>
  </si>
  <si>
    <t>FALL 2026 (C.)</t>
  </si>
  <si>
    <t>SPRING 2027 (C.)</t>
  </si>
  <si>
    <t>Annual 2026-27 (C.)</t>
  </si>
  <si>
    <t>Due August 15, 2026</t>
  </si>
  <si>
    <t>Due January 4, 2027</t>
  </si>
  <si>
    <t xml:space="preserve">                 Block Tuition = 12 - 18 credits. Over "block" tuition = &gt;18 X $1364</t>
  </si>
  <si>
    <t>Phone: 503-554-2295</t>
  </si>
  <si>
    <t>A-G  Steffany Sweet</t>
  </si>
  <si>
    <t>I-Q  Emily Seidel Green</t>
  </si>
  <si>
    <t>H,R-Z   Chantal Steele</t>
  </si>
  <si>
    <t>FEES 2026-27 Per Semester</t>
  </si>
  <si>
    <t>ARTD255</t>
  </si>
  <si>
    <t>ARTD455</t>
  </si>
  <si>
    <t>ARTS100</t>
  </si>
  <si>
    <t>ARTS255</t>
  </si>
  <si>
    <t>ARTS365</t>
  </si>
  <si>
    <t>ARTS375</t>
  </si>
  <si>
    <t>ARTS455</t>
  </si>
  <si>
    <t>ARTV120</t>
  </si>
  <si>
    <t>HHPE492</t>
  </si>
  <si>
    <t>LITR200</t>
  </si>
  <si>
    <t>LITR379</t>
  </si>
  <si>
    <t>MATH120</t>
  </si>
  <si>
    <t>MATH170</t>
  </si>
  <si>
    <t>MATH190</t>
  </si>
  <si>
    <t>MATH201</t>
  </si>
  <si>
    <t>MATH202</t>
  </si>
  <si>
    <t>MATH260</t>
  </si>
  <si>
    <t>MATH280</t>
  </si>
  <si>
    <t>MATH290</t>
  </si>
  <si>
    <t>MATH301</t>
  </si>
  <si>
    <t>MATH311</t>
  </si>
  <si>
    <t>MATH330</t>
  </si>
  <si>
    <t>MATH411</t>
  </si>
  <si>
    <t>MATH421</t>
  </si>
  <si>
    <t>MATH485</t>
  </si>
  <si>
    <t>MUSA305R</t>
  </si>
  <si>
    <t>SWRK440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</si>
</sst>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"/>
    <numFmt numFmtId="165" formatCode="&quot;$&quot;#,##0.00"/>
  </numFmts>
  <fonts count="47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8"/>
      <name val="Verdana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u/>
      <sz val="10"/>
      <color indexed="8"/>
      <name val="Arial"/>
      <family val="2"/>
    </font>
    <font>
      <b/>
      <u/>
      <sz val="9"/>
      <name val="Arial"/>
      <family val="2"/>
    </font>
    <font>
      <b/>
      <u/>
      <sz val="10"/>
      <name val="Arial"/>
      <family val="2"/>
    </font>
    <font>
      <b/>
      <sz val="10"/>
      <color indexed="9"/>
      <name val="Arial"/>
      <family val="2"/>
    </font>
    <font>
      <b/>
      <sz val="9"/>
      <color indexed="8"/>
      <name val="Arial"/>
      <family val="2"/>
    </font>
    <font>
      <b/>
      <u/>
      <sz val="10"/>
      <color indexed="8"/>
      <name val="Arial"/>
      <family val="2"/>
    </font>
    <font>
      <sz val="9"/>
      <color indexed="8"/>
      <name val="Arial"/>
      <family val="2"/>
    </font>
    <font>
      <b/>
      <u/>
      <sz val="9"/>
      <name val="Arial"/>
      <family val="2"/>
    </font>
    <font>
      <b/>
      <sz val="10"/>
      <color indexed="63"/>
      <name val="Arial"/>
      <family val="2"/>
    </font>
    <font>
      <b/>
      <sz val="8"/>
      <color indexed="63"/>
      <name val="Arial"/>
      <family val="2"/>
    </font>
    <font>
      <sz val="11"/>
      <color theme="1"/>
      <name val="Calibri"/>
      <family val="2"/>
      <scheme val="minor"/>
    </font>
    <font>
      <b/>
      <sz val="10"/>
      <color rgb="FF314852"/>
      <name val="Arial"/>
      <family val="2"/>
    </font>
    <font>
      <b/>
      <u/>
      <sz val="10"/>
      <color theme="1"/>
      <name val="Arial"/>
      <family val="2"/>
    </font>
    <font>
      <b/>
      <sz val="8"/>
      <color rgb="FF314852"/>
      <name val="Arial"/>
      <family val="2"/>
    </font>
    <font>
      <b/>
      <u/>
      <sz val="10"/>
      <color rgb="FF314852"/>
      <name val="Arial"/>
      <family val="2"/>
    </font>
    <font>
      <b/>
      <sz val="10"/>
      <color rgb="FF273941"/>
      <name val="Arial"/>
      <family val="2"/>
    </font>
    <font>
      <b/>
      <u/>
      <sz val="10"/>
      <color rgb="FF273941"/>
      <name val="Arial"/>
      <family val="2"/>
    </font>
    <font>
      <sz val="9"/>
      <color rgb="FF273941"/>
      <name val="Arial"/>
      <family val="2"/>
    </font>
    <font>
      <sz val="10"/>
      <color rgb="FF273941"/>
      <name val="Arial"/>
      <family val="2"/>
    </font>
    <font>
      <b/>
      <sz val="10"/>
      <color theme="0"/>
      <name val="Arial"/>
      <family val="2"/>
    </font>
    <font>
      <b/>
      <sz val="12"/>
      <color rgb="FFC02E00"/>
      <name val="Arial"/>
      <family val="2"/>
    </font>
    <font>
      <sz val="9"/>
      <color theme="1"/>
      <name val="Arial"/>
      <family val="2"/>
    </font>
    <font>
      <u/>
      <sz val="10"/>
      <color rgb="FF002060"/>
      <name val="Arial"/>
      <family val="2"/>
    </font>
    <font>
      <b/>
      <sz val="8"/>
      <color rgb="FF273941"/>
      <name val="Arial"/>
      <family val="2"/>
    </font>
    <font>
      <b/>
      <u/>
      <sz val="8"/>
      <name val="Arial"/>
      <family val="2"/>
    </font>
    <font>
      <sz val="8"/>
      <color indexed="9"/>
      <name val="Tahoma"/>
      <family val="2"/>
    </font>
    <font>
      <sz val="8.75"/>
      <name val="Arial"/>
      <family val="2"/>
    </font>
    <font>
      <sz val="8.8000000000000007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273941"/>
        <bgColor indexed="64"/>
      </patternFill>
    </fill>
    <fill>
      <patternFill patternType="solid">
        <fgColor rgb="FFD4E6ED"/>
        <bgColor indexed="64"/>
      </patternFill>
    </fill>
    <fill>
      <patternFill patternType="solid">
        <fgColor rgb="FF00267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A8CCDB"/>
        <bgColor indexed="64"/>
      </patternFill>
    </fill>
  </fills>
  <borders count="35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9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9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9" fillId="0" borderId="0"/>
  </cellStyleXfs>
  <cellXfs count="198">
    <xf numFmtId="0" fontId="0" fillId="0" borderId="0" xfId="0"/>
    <xf numFmtId="0" fontId="0" fillId="2" borderId="0" xfId="0" applyFill="1"/>
    <xf numFmtId="3" fontId="0" fillId="2" borderId="0" xfId="0" applyNumberFormat="1" applyFill="1"/>
    <xf numFmtId="0" fontId="4" fillId="2" borderId="0" xfId="0" applyFont="1" applyFill="1"/>
    <xf numFmtId="0" fontId="7" fillId="2" borderId="0" xfId="0" applyFont="1" applyFill="1"/>
    <xf numFmtId="0" fontId="7" fillId="0" borderId="0" xfId="0" applyFont="1"/>
    <xf numFmtId="0" fontId="3" fillId="3" borderId="0" xfId="0" applyFont="1" applyFill="1"/>
    <xf numFmtId="0" fontId="6" fillId="2" borderId="0" xfId="0" applyFont="1" applyFill="1" applyAlignment="1">
      <alignment horizontal="left"/>
    </xf>
    <xf numFmtId="0" fontId="18" fillId="0" borderId="0" xfId="0" applyFont="1"/>
    <xf numFmtId="0" fontId="10" fillId="0" borderId="0" xfId="0" applyFont="1"/>
    <xf numFmtId="3" fontId="0" fillId="0" borderId="0" xfId="0" applyNumberFormat="1"/>
    <xf numFmtId="0" fontId="6" fillId="2" borderId="0" xfId="0" applyFont="1" applyFill="1"/>
    <xf numFmtId="0" fontId="4" fillId="2" borderId="0" xfId="0" applyFont="1" applyFill="1" applyAlignment="1">
      <alignment horizontal="left"/>
    </xf>
    <xf numFmtId="0" fontId="3" fillId="0" borderId="0" xfId="0" applyFont="1"/>
    <xf numFmtId="3" fontId="3" fillId="0" borderId="0" xfId="0" applyNumberFormat="1" applyFont="1"/>
    <xf numFmtId="8" fontId="0" fillId="0" borderId="0" xfId="0" applyNumberFormat="1"/>
    <xf numFmtId="4" fontId="0" fillId="0" borderId="0" xfId="0" applyNumberFormat="1"/>
    <xf numFmtId="0" fontId="0" fillId="0" borderId="0" xfId="0" applyAlignment="1">
      <alignment vertical="top"/>
    </xf>
    <xf numFmtId="0" fontId="15" fillId="0" borderId="0" xfId="0" applyFont="1" applyAlignment="1">
      <alignment horizontal="left"/>
    </xf>
    <xf numFmtId="165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/>
    </xf>
    <xf numFmtId="0" fontId="20" fillId="2" borderId="0" xfId="0" applyFont="1" applyFill="1" applyAlignment="1">
      <alignment horizontal="left"/>
    </xf>
    <xf numFmtId="0" fontId="3" fillId="2" borderId="0" xfId="0" applyFont="1" applyFill="1" applyAlignment="1">
      <alignment horizontal="right"/>
    </xf>
    <xf numFmtId="0" fontId="7" fillId="2" borderId="0" xfId="0" applyFont="1" applyFill="1" applyAlignment="1">
      <alignment horizontal="left"/>
    </xf>
    <xf numFmtId="0" fontId="0" fillId="2" borderId="5" xfId="0" applyFill="1" applyBorder="1"/>
    <xf numFmtId="3" fontId="0" fillId="0" borderId="6" xfId="0" applyNumberFormat="1" applyBorder="1"/>
    <xf numFmtId="0" fontId="0" fillId="0" borderId="3" xfId="0" applyBorder="1"/>
    <xf numFmtId="164" fontId="3" fillId="0" borderId="0" xfId="0" applyNumberFormat="1" applyFont="1" applyAlignment="1">
      <alignment horizontal="right"/>
    </xf>
    <xf numFmtId="4" fontId="0" fillId="4" borderId="2" xfId="0" applyNumberFormat="1" applyFill="1" applyBorder="1" applyProtection="1">
      <protection locked="0"/>
    </xf>
    <xf numFmtId="4" fontId="0" fillId="4" borderId="16" xfId="0" applyNumberFormat="1" applyFill="1" applyBorder="1" applyProtection="1">
      <protection locked="0"/>
    </xf>
    <xf numFmtId="0" fontId="23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3" fillId="0" borderId="0" xfId="0" applyFont="1"/>
    <xf numFmtId="0" fontId="23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34" fillId="0" borderId="0" xfId="0" applyFont="1" applyAlignment="1">
      <alignment horizontal="left"/>
    </xf>
    <xf numFmtId="164" fontId="34" fillId="0" borderId="0" xfId="0" applyNumberFormat="1" applyFont="1" applyAlignment="1">
      <alignment horizontal="right"/>
    </xf>
    <xf numFmtId="49" fontId="0" fillId="0" borderId="0" xfId="0" applyNumberFormat="1"/>
    <xf numFmtId="49" fontId="0" fillId="2" borderId="0" xfId="0" applyNumberFormat="1" applyFill="1" applyAlignment="1">
      <alignment horizontal="center"/>
    </xf>
    <xf numFmtId="49" fontId="0" fillId="2" borderId="0" xfId="0" applyNumberFormat="1" applyFill="1"/>
    <xf numFmtId="0" fontId="19" fillId="0" borderId="0" xfId="0" applyFont="1" applyAlignment="1">
      <alignment horizontal="left" wrapText="1"/>
    </xf>
    <xf numFmtId="0" fontId="15" fillId="0" borderId="17" xfId="2" applyFont="1" applyBorder="1" applyAlignment="1">
      <alignment horizontal="center"/>
    </xf>
    <xf numFmtId="0" fontId="15" fillId="4" borderId="17" xfId="0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indent="3"/>
    </xf>
    <xf numFmtId="0" fontId="15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1" fillId="0" borderId="19" xfId="0" applyFont="1" applyBorder="1"/>
    <xf numFmtId="0" fontId="15" fillId="0" borderId="17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3" xfId="0" applyFont="1" applyBorder="1"/>
    <xf numFmtId="0" fontId="15" fillId="0" borderId="0" xfId="0" applyFont="1"/>
    <xf numFmtId="0" fontId="0" fillId="0" borderId="0" xfId="0" applyAlignment="1">
      <alignment horizontal="center"/>
    </xf>
    <xf numFmtId="0" fontId="4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0" borderId="0" xfId="0" applyAlignment="1">
      <alignment horizontal="center" vertical="center"/>
    </xf>
    <xf numFmtId="0" fontId="38" fillId="5" borderId="2" xfId="0" applyFont="1" applyFill="1" applyBorder="1" applyAlignment="1">
      <alignment horizontal="center" vertical="center" wrapText="1"/>
    </xf>
    <xf numFmtId="0" fontId="17" fillId="7" borderId="15" xfId="0" applyFont="1" applyFill="1" applyBorder="1" applyAlignment="1">
      <alignment horizontal="center"/>
    </xf>
    <xf numFmtId="0" fontId="4" fillId="6" borderId="0" xfId="0" applyFont="1" applyFill="1"/>
    <xf numFmtId="0" fontId="9" fillId="6" borderId="0" xfId="0" applyFont="1" applyFill="1"/>
    <xf numFmtId="49" fontId="4" fillId="6" borderId="0" xfId="0" applyNumberFormat="1" applyFont="1" applyFill="1"/>
    <xf numFmtId="3" fontId="6" fillId="6" borderId="0" xfId="0" applyNumberFormat="1" applyFont="1" applyFill="1"/>
    <xf numFmtId="49" fontId="4" fillId="6" borderId="0" xfId="0" applyNumberFormat="1" applyFont="1" applyFill="1" applyAlignment="1">
      <alignment horizontal="right"/>
    </xf>
    <xf numFmtId="3" fontId="13" fillId="6" borderId="3" xfId="0" applyNumberFormat="1" applyFont="1" applyFill="1" applyBorder="1"/>
    <xf numFmtId="3" fontId="5" fillId="6" borderId="0" xfId="0" applyNumberFormat="1" applyFont="1" applyFill="1"/>
    <xf numFmtId="3" fontId="13" fillId="6" borderId="0" xfId="0" applyNumberFormat="1" applyFont="1" applyFill="1" applyAlignment="1">
      <alignment horizontal="right"/>
    </xf>
    <xf numFmtId="0" fontId="3" fillId="6" borderId="0" xfId="0" applyFont="1" applyFill="1"/>
    <xf numFmtId="3" fontId="15" fillId="6" borderId="0" xfId="0" applyNumberFormat="1" applyFont="1" applyFill="1"/>
    <xf numFmtId="2" fontId="4" fillId="8" borderId="2" xfId="0" applyNumberFormat="1" applyFont="1" applyFill="1" applyBorder="1" applyAlignment="1" applyProtection="1">
      <alignment horizontal="right"/>
      <protection locked="0"/>
    </xf>
    <xf numFmtId="0" fontId="9" fillId="6" borderId="0" xfId="0" applyFont="1" applyFill="1" applyAlignment="1">
      <alignment horizontal="right"/>
    </xf>
    <xf numFmtId="0" fontId="2" fillId="6" borderId="0" xfId="0" applyFont="1" applyFill="1" applyAlignment="1">
      <alignment horizontal="right"/>
    </xf>
    <xf numFmtId="0" fontId="8" fillId="6" borderId="0" xfId="0" applyFont="1" applyFill="1"/>
    <xf numFmtId="0" fontId="9" fillId="6" borderId="20" xfId="0" applyFont="1" applyFill="1" applyBorder="1" applyAlignment="1">
      <alignment horizontal="right"/>
    </xf>
    <xf numFmtId="3" fontId="6" fillId="6" borderId="6" xfId="0" applyNumberFormat="1" applyFont="1" applyFill="1" applyBorder="1"/>
    <xf numFmtId="0" fontId="4" fillId="6" borderId="0" xfId="0" applyFont="1" applyFill="1" applyAlignment="1">
      <alignment horizontal="left"/>
    </xf>
    <xf numFmtId="0" fontId="7" fillId="6" borderId="0" xfId="0" applyFont="1" applyFill="1" applyAlignment="1">
      <alignment horizontal="left"/>
    </xf>
    <xf numFmtId="0" fontId="0" fillId="6" borderId="0" xfId="0" applyFill="1"/>
    <xf numFmtId="0" fontId="2" fillId="6" borderId="0" xfId="0" applyFont="1" applyFill="1"/>
    <xf numFmtId="3" fontId="4" fillId="6" borderId="0" xfId="0" applyNumberFormat="1" applyFont="1" applyFill="1"/>
    <xf numFmtId="3" fontId="6" fillId="6" borderId="0" xfId="0" applyNumberFormat="1" applyFont="1" applyFill="1" applyAlignment="1">
      <alignment horizontal="right"/>
    </xf>
    <xf numFmtId="0" fontId="7" fillId="6" borderId="0" xfId="0" applyFont="1" applyFill="1"/>
    <xf numFmtId="0" fontId="6" fillId="6" borderId="6" xfId="0" applyFont="1" applyFill="1" applyBorder="1"/>
    <xf numFmtId="0" fontId="3" fillId="6" borderId="0" xfId="0" applyFont="1" applyFill="1" applyAlignment="1">
      <alignment horizontal="right"/>
    </xf>
    <xf numFmtId="3" fontId="11" fillId="6" borderId="0" xfId="0" applyNumberFormat="1" applyFont="1" applyFill="1"/>
    <xf numFmtId="3" fontId="3" fillId="6" borderId="0" xfId="0" applyNumberFormat="1" applyFont="1" applyFill="1"/>
    <xf numFmtId="0" fontId="32" fillId="6" borderId="0" xfId="0" applyFont="1" applyFill="1" applyAlignment="1">
      <alignment horizontal="left"/>
    </xf>
    <xf numFmtId="0" fontId="33" fillId="6" borderId="0" xfId="0" applyFont="1" applyFill="1" applyAlignment="1">
      <alignment horizontal="right"/>
    </xf>
    <xf numFmtId="3" fontId="5" fillId="6" borderId="0" xfId="0" applyNumberFormat="1" applyFont="1" applyFill="1" applyAlignment="1">
      <alignment horizontal="center"/>
    </xf>
    <xf numFmtId="3" fontId="4" fillId="6" borderId="0" xfId="0" applyNumberFormat="1" applyFont="1" applyFill="1" applyAlignment="1">
      <alignment horizontal="right"/>
    </xf>
    <xf numFmtId="165" fontId="25" fillId="6" borderId="0" xfId="0" applyNumberFormat="1" applyFont="1" applyFill="1"/>
    <xf numFmtId="165" fontId="5" fillId="6" borderId="0" xfId="0" applyNumberFormat="1" applyFont="1" applyFill="1" applyAlignment="1">
      <alignment horizontal="center"/>
    </xf>
    <xf numFmtId="165" fontId="14" fillId="6" borderId="0" xfId="0" applyNumberFormat="1" applyFont="1" applyFill="1" applyAlignment="1">
      <alignment horizontal="right"/>
    </xf>
    <xf numFmtId="3" fontId="26" fillId="6" borderId="0" xfId="0" applyNumberFormat="1" applyFont="1" applyFill="1" applyAlignment="1">
      <alignment horizontal="left"/>
    </xf>
    <xf numFmtId="3" fontId="21" fillId="6" borderId="0" xfId="0" applyNumberFormat="1" applyFont="1" applyFill="1" applyAlignment="1">
      <alignment horizontal="right"/>
    </xf>
    <xf numFmtId="49" fontId="13" fillId="8" borderId="1" xfId="0" applyNumberFormat="1" applyFont="1" applyFill="1" applyBorder="1" applyAlignment="1" applyProtection="1">
      <alignment horizontal="center"/>
      <protection locked="0"/>
    </xf>
    <xf numFmtId="3" fontId="14" fillId="8" borderId="5" xfId="0" applyNumberFormat="1" applyFont="1" applyFill="1" applyBorder="1" applyAlignment="1" applyProtection="1">
      <alignment horizontal="center" wrapText="1"/>
      <protection locked="0"/>
    </xf>
    <xf numFmtId="3" fontId="14" fillId="8" borderId="4" xfId="0" applyNumberFormat="1" applyFont="1" applyFill="1" applyBorder="1" applyAlignment="1" applyProtection="1">
      <alignment horizontal="center" wrapText="1"/>
      <protection locked="0"/>
    </xf>
    <xf numFmtId="3" fontId="25" fillId="8" borderId="2" xfId="0" applyNumberFormat="1" applyFont="1" applyFill="1" applyBorder="1" applyProtection="1">
      <protection locked="0"/>
    </xf>
    <xf numFmtId="0" fontId="3" fillId="9" borderId="0" xfId="0" applyFont="1" applyFill="1"/>
    <xf numFmtId="3" fontId="15" fillId="9" borderId="0" xfId="0" applyNumberFormat="1" applyFont="1" applyFill="1"/>
    <xf numFmtId="3" fontId="34" fillId="6" borderId="0" xfId="0" applyNumberFormat="1" applyFont="1" applyFill="1"/>
    <xf numFmtId="3" fontId="5" fillId="6" borderId="33" xfId="0" applyNumberFormat="1" applyFont="1" applyFill="1" applyBorder="1" applyAlignment="1">
      <alignment horizontal="center"/>
    </xf>
    <xf numFmtId="3" fontId="4" fillId="6" borderId="6" xfId="0" applyNumberFormat="1" applyFont="1" applyFill="1" applyBorder="1" applyAlignment="1">
      <alignment horizontal="right"/>
    </xf>
    <xf numFmtId="3" fontId="4" fillId="6" borderId="3" xfId="0" applyNumberFormat="1" applyFont="1" applyFill="1" applyBorder="1"/>
    <xf numFmtId="0" fontId="3" fillId="6" borderId="3" xfId="0" applyFont="1" applyFill="1" applyBorder="1"/>
    <xf numFmtId="0" fontId="31" fillId="6" borderId="0" xfId="0" applyFont="1" applyFill="1" applyAlignment="1">
      <alignment horizontal="right"/>
    </xf>
    <xf numFmtId="3" fontId="4" fillId="10" borderId="16" xfId="0" applyNumberFormat="1" applyFont="1" applyFill="1" applyBorder="1"/>
    <xf numFmtId="0" fontId="34" fillId="10" borderId="7" xfId="0" applyFont="1" applyFill="1" applyBorder="1"/>
    <xf numFmtId="0" fontId="34" fillId="10" borderId="7" xfId="0" applyFont="1" applyFill="1" applyBorder="1" applyAlignment="1">
      <alignment horizontal="center"/>
    </xf>
    <xf numFmtId="0" fontId="35" fillId="10" borderId="0" xfId="0" applyFont="1" applyFill="1" applyAlignment="1">
      <alignment horizontal="right"/>
    </xf>
    <xf numFmtId="0" fontId="34" fillId="10" borderId="0" xfId="0" applyFont="1" applyFill="1"/>
    <xf numFmtId="0" fontId="34" fillId="10" borderId="0" xfId="0" applyFont="1" applyFill="1" applyAlignment="1">
      <alignment horizontal="center"/>
    </xf>
    <xf numFmtId="0" fontId="30" fillId="10" borderId="0" xfId="0" applyFont="1" applyFill="1"/>
    <xf numFmtId="0" fontId="22" fillId="10" borderId="31" xfId="0" applyFont="1" applyFill="1" applyBorder="1"/>
    <xf numFmtId="0" fontId="17" fillId="10" borderId="0" xfId="0" applyFont="1" applyFill="1"/>
    <xf numFmtId="0" fontId="17" fillId="10" borderId="0" xfId="0" applyFont="1" applyFill="1" applyAlignment="1">
      <alignment horizontal="center"/>
    </xf>
    <xf numFmtId="0" fontId="3" fillId="10" borderId="0" xfId="0" applyFont="1" applyFill="1" applyAlignment="1">
      <alignment horizontal="center"/>
    </xf>
    <xf numFmtId="4" fontId="0" fillId="10" borderId="16" xfId="0" applyNumberFormat="1" applyFill="1" applyBorder="1"/>
    <xf numFmtId="0" fontId="0" fillId="10" borderId="8" xfId="0" applyFill="1" applyBorder="1"/>
    <xf numFmtId="0" fontId="0" fillId="10" borderId="9" xfId="0" applyFill="1" applyBorder="1"/>
    <xf numFmtId="0" fontId="36" fillId="6" borderId="16" xfId="0" applyFont="1" applyFill="1" applyBorder="1"/>
    <xf numFmtId="0" fontId="0" fillId="6" borderId="14" xfId="0" applyFill="1" applyBorder="1"/>
    <xf numFmtId="4" fontId="37" fillId="6" borderId="16" xfId="0" applyNumberFormat="1" applyFont="1" applyFill="1" applyBorder="1"/>
    <xf numFmtId="3" fontId="4" fillId="6" borderId="11" xfId="0" applyNumberFormat="1" applyFont="1" applyFill="1" applyBorder="1"/>
    <xf numFmtId="4" fontId="37" fillId="6" borderId="10" xfId="0" applyNumberFormat="1" applyFont="1" applyFill="1" applyBorder="1"/>
    <xf numFmtId="4" fontId="0" fillId="10" borderId="10" xfId="0" applyNumberFormat="1" applyFill="1" applyBorder="1"/>
    <xf numFmtId="4" fontId="0" fillId="10" borderId="6" xfId="0" applyNumberFormat="1" applyFill="1" applyBorder="1"/>
    <xf numFmtId="3" fontId="0" fillId="10" borderId="0" xfId="0" applyNumberFormat="1" applyFill="1"/>
    <xf numFmtId="3" fontId="0" fillId="10" borderId="12" xfId="0" applyNumberFormat="1" applyFill="1" applyBorder="1"/>
    <xf numFmtId="4" fontId="0" fillId="10" borderId="4" xfId="0" applyNumberFormat="1" applyFill="1" applyBorder="1"/>
    <xf numFmtId="3" fontId="0" fillId="10" borderId="5" xfId="0" applyNumberFormat="1" applyFill="1" applyBorder="1"/>
    <xf numFmtId="3" fontId="0" fillId="10" borderId="13" xfId="0" applyNumberFormat="1" applyFill="1" applyBorder="1"/>
    <xf numFmtId="0" fontId="4" fillId="6" borderId="10" xfId="0" applyFont="1" applyFill="1" applyBorder="1"/>
    <xf numFmtId="0" fontId="0" fillId="6" borderId="9" xfId="0" applyFill="1" applyBorder="1"/>
    <xf numFmtId="3" fontId="4" fillId="6" borderId="9" xfId="0" applyNumberFormat="1" applyFont="1" applyFill="1" applyBorder="1"/>
    <xf numFmtId="0" fontId="5" fillId="10" borderId="17" xfId="0" applyFont="1" applyFill="1" applyBorder="1" applyAlignment="1">
      <alignment horizontal="center" wrapText="1"/>
    </xf>
    <xf numFmtId="0" fontId="15" fillId="6" borderId="22" xfId="0" applyFont="1" applyFill="1" applyBorder="1"/>
    <xf numFmtId="0" fontId="15" fillId="6" borderId="11" xfId="0" applyFont="1" applyFill="1" applyBorder="1"/>
    <xf numFmtId="0" fontId="0" fillId="10" borderId="2" xfId="0" applyFill="1" applyBorder="1"/>
    <xf numFmtId="0" fontId="0" fillId="10" borderId="2" xfId="0" applyFill="1" applyBorder="1" applyAlignment="1">
      <alignment wrapText="1"/>
    </xf>
    <xf numFmtId="0" fontId="0" fillId="10" borderId="2" xfId="0" applyFill="1" applyBorder="1" applyAlignment="1">
      <alignment horizontal="center" wrapText="1"/>
    </xf>
    <xf numFmtId="0" fontId="0" fillId="6" borderId="2" xfId="0" applyFill="1" applyBorder="1"/>
    <xf numFmtId="0" fontId="0" fillId="6" borderId="2" xfId="0" applyFill="1" applyBorder="1" applyAlignment="1">
      <alignment wrapText="1"/>
    </xf>
    <xf numFmtId="0" fontId="0" fillId="6" borderId="2" xfId="0" applyFill="1" applyBorder="1" applyAlignment="1">
      <alignment horizontal="center" wrapText="1"/>
    </xf>
    <xf numFmtId="0" fontId="45" fillId="2" borderId="0" xfId="0" applyFont="1" applyFill="1" applyAlignment="1">
      <alignment horizontal="left"/>
    </xf>
    <xf numFmtId="1" fontId="4" fillId="4" borderId="2" xfId="0" applyNumberFormat="1" applyFont="1" applyFill="1" applyBorder="1" applyAlignment="1" applyProtection="1">
      <alignment horizontal="center"/>
      <protection locked="0"/>
    </xf>
    <xf numFmtId="0" fontId="46" fillId="2" borderId="0" xfId="0" applyFont="1" applyFill="1"/>
    <xf numFmtId="0" fontId="4" fillId="2" borderId="0" xfId="0" applyFont="1" applyFill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3" fontId="4" fillId="10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3" fillId="6" borderId="0" xfId="0" applyFont="1" applyFill="1" applyAlignment="1">
      <alignment horizontal="left" wrapText="1"/>
    </xf>
    <xf numFmtId="0" fontId="34" fillId="6" borderId="0" xfId="0" applyFont="1" applyFill="1" applyAlignment="1">
      <alignment horizontal="left"/>
    </xf>
    <xf numFmtId="0" fontId="22" fillId="7" borderId="24" xfId="0" applyFont="1" applyFill="1" applyBorder="1" applyAlignment="1">
      <alignment horizontal="left"/>
    </xf>
    <xf numFmtId="0" fontId="17" fillId="7" borderId="24" xfId="0" applyFont="1" applyFill="1" applyBorder="1" applyAlignment="1">
      <alignment horizontal="left"/>
    </xf>
    <xf numFmtId="0" fontId="17" fillId="7" borderId="25" xfId="0" applyFont="1" applyFill="1" applyBorder="1" applyAlignment="1">
      <alignment horizontal="left"/>
    </xf>
    <xf numFmtId="0" fontId="40" fillId="8" borderId="16" xfId="0" applyFont="1" applyFill="1" applyBorder="1" applyAlignment="1" applyProtection="1">
      <alignment horizontal="center"/>
      <protection locked="0"/>
    </xf>
    <xf numFmtId="0" fontId="40" fillId="8" borderId="9" xfId="0" applyFont="1" applyFill="1" applyBorder="1" applyAlignment="1" applyProtection="1">
      <alignment horizontal="center"/>
      <protection locked="0"/>
    </xf>
    <xf numFmtId="0" fontId="34" fillId="10" borderId="0" xfId="0" applyFont="1" applyFill="1" applyAlignment="1">
      <alignment horizontal="center"/>
    </xf>
    <xf numFmtId="3" fontId="26" fillId="6" borderId="5" xfId="0" applyNumberFormat="1" applyFont="1" applyFill="1" applyBorder="1" applyAlignment="1">
      <alignment horizontal="left"/>
    </xf>
    <xf numFmtId="3" fontId="0" fillId="6" borderId="8" xfId="0" applyNumberFormat="1" applyFill="1" applyBorder="1" applyAlignment="1">
      <alignment horizontal="left"/>
    </xf>
    <xf numFmtId="3" fontId="0" fillId="6" borderId="9" xfId="0" applyNumberFormat="1" applyFill="1" applyBorder="1" applyAlignment="1">
      <alignment horizontal="left"/>
    </xf>
    <xf numFmtId="49" fontId="0" fillId="4" borderId="26" xfId="0" applyNumberFormat="1" applyFill="1" applyBorder="1" applyAlignment="1" applyProtection="1">
      <alignment horizontal="center"/>
      <protection locked="0"/>
    </xf>
    <xf numFmtId="0" fontId="5" fillId="6" borderId="0" xfId="0" applyFont="1" applyFill="1" applyAlignment="1">
      <alignment horizontal="left" wrapText="1"/>
    </xf>
    <xf numFmtId="0" fontId="42" fillId="10" borderId="0" xfId="0" applyFont="1" applyFill="1" applyAlignment="1">
      <alignment horizontal="left"/>
    </xf>
    <xf numFmtId="3" fontId="41" fillId="10" borderId="16" xfId="1" applyNumberFormat="1" applyFont="1" applyFill="1" applyBorder="1" applyAlignment="1" applyProtection="1">
      <alignment horizontal="center"/>
      <protection locked="0"/>
    </xf>
    <xf numFmtId="3" fontId="41" fillId="10" borderId="9" xfId="1" applyNumberFormat="1" applyFont="1" applyFill="1" applyBorder="1" applyAlignment="1" applyProtection="1">
      <alignment horizontal="center"/>
      <protection locked="0"/>
    </xf>
    <xf numFmtId="0" fontId="39" fillId="6" borderId="0" xfId="0" applyFont="1" applyFill="1" applyAlignment="1">
      <alignment horizontal="center"/>
    </xf>
    <xf numFmtId="0" fontId="17" fillId="7" borderId="0" xfId="0" applyFont="1" applyFill="1" applyAlignment="1">
      <alignment horizontal="left"/>
    </xf>
    <xf numFmtId="0" fontId="17" fillId="7" borderId="23" xfId="0" applyFont="1" applyFill="1" applyBorder="1" applyAlignment="1">
      <alignment horizontal="left"/>
    </xf>
    <xf numFmtId="0" fontId="0" fillId="0" borderId="28" xfId="0" applyBorder="1" applyAlignment="1" applyProtection="1">
      <alignment horizontal="left"/>
      <protection locked="0"/>
    </xf>
    <xf numFmtId="0" fontId="0" fillId="0" borderId="32" xfId="0" applyBorder="1" applyAlignment="1" applyProtection="1">
      <alignment horizontal="left"/>
      <protection locked="0"/>
    </xf>
    <xf numFmtId="0" fontId="0" fillId="0" borderId="29" xfId="0" applyBorder="1" applyAlignment="1" applyProtection="1">
      <alignment horizontal="left"/>
      <protection locked="0"/>
    </xf>
    <xf numFmtId="49" fontId="34" fillId="0" borderId="0" xfId="0" applyNumberFormat="1" applyFont="1" applyAlignment="1">
      <alignment horizontal="center"/>
    </xf>
    <xf numFmtId="0" fontId="34" fillId="0" borderId="0" xfId="0" applyFont="1" applyAlignment="1">
      <alignment horizontal="center"/>
    </xf>
    <xf numFmtId="0" fontId="34" fillId="6" borderId="34" xfId="0" applyFont="1" applyFill="1" applyBorder="1" applyAlignment="1">
      <alignment horizontal="left"/>
    </xf>
    <xf numFmtId="0" fontId="19" fillId="0" borderId="0" xfId="0" applyFont="1" applyAlignment="1">
      <alignment horizontal="left" wrapText="1"/>
    </xf>
    <xf numFmtId="0" fontId="14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0" fillId="0" borderId="30" xfId="0" applyBorder="1" applyAlignment="1" applyProtection="1">
      <alignment horizontal="left"/>
      <protection locked="0"/>
    </xf>
    <xf numFmtId="0" fontId="0" fillId="0" borderId="27" xfId="0" applyBorder="1" applyAlignment="1" applyProtection="1">
      <alignment horizontal="left"/>
      <protection locked="0"/>
    </xf>
    <xf numFmtId="0" fontId="0" fillId="0" borderId="31" xfId="0" applyBorder="1" applyAlignment="1" applyProtection="1">
      <alignment horizontal="left"/>
      <protection locked="0"/>
    </xf>
    <xf numFmtId="0" fontId="0" fillId="0" borderId="20" xfId="0" applyBorder="1" applyAlignment="1" applyProtection="1">
      <alignment horizontal="left"/>
      <protection locked="0"/>
    </xf>
    <xf numFmtId="0" fontId="5" fillId="6" borderId="21" xfId="0" applyFont="1" applyFill="1" applyBorder="1" applyAlignment="1">
      <alignment horizontal="center" vertical="center" wrapText="1"/>
    </xf>
    <xf numFmtId="0" fontId="5" fillId="6" borderId="18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horizontal="center" wrapText="1"/>
    </xf>
    <xf numFmtId="0" fontId="15" fillId="6" borderId="9" xfId="0" applyFont="1" applyFill="1" applyBorder="1" applyAlignment="1">
      <alignment horizontal="center" wrapText="1"/>
    </xf>
    <xf numFmtId="0" fontId="12" fillId="6" borderId="19" xfId="1" applyFill="1" applyBorder="1" applyAlignment="1" applyProtection="1">
      <alignment horizontal="center" wrapText="1"/>
      <protection locked="0"/>
    </xf>
    <xf numFmtId="0" fontId="12" fillId="6" borderId="27" xfId="1" applyFill="1" applyBorder="1" applyAlignment="1" applyProtection="1">
      <alignment horizontal="center" wrapText="1"/>
      <protection locked="0"/>
    </xf>
    <xf numFmtId="0" fontId="15" fillId="6" borderId="28" xfId="0" applyFont="1" applyFill="1" applyBorder="1" applyProtection="1">
      <protection locked="0"/>
    </xf>
    <xf numFmtId="0" fontId="15" fillId="6" borderId="29" xfId="0" applyFont="1" applyFill="1" applyBorder="1" applyProtection="1">
      <protection locked="0"/>
    </xf>
    <xf numFmtId="0" fontId="0" fillId="0" borderId="0" xfId="0" applyBorder="1" applyAlignment="1" applyProtection="1">
      <alignment horizontal="left"/>
      <protection locked="0"/>
    </xf>
  </cellXfs>
  <cellStyles count="4">
    <cellStyle name="Hyperlink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4E6ED"/>
      <color rgb="FFA8CCDB"/>
      <color rgb="FF0026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</xdr:colOff>
      <xdr:row>0</xdr:row>
      <xdr:rowOff>9524</xdr:rowOff>
    </xdr:from>
    <xdr:to>
      <xdr:col>3</xdr:col>
      <xdr:colOff>60419</xdr:colOff>
      <xdr:row>2</xdr:row>
      <xdr:rowOff>133985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1376680" y="9524"/>
          <a:ext cx="2905219" cy="4413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 Unicode MS"/>
              <a:ea typeface="Arial Unicode MS"/>
              <a:cs typeface="Arial Unicode MS"/>
            </a:rPr>
            <a:t>PAYMENT ESTIMATOR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00"/>
              </a:solidFill>
              <a:latin typeface="Arial Unicode MS"/>
              <a:ea typeface="Arial Unicode MS"/>
              <a:cs typeface="Arial Unicode MS"/>
            </a:rPr>
            <a:t>2026 - 2027</a:t>
          </a:r>
        </a:p>
        <a:p>
          <a:pPr algn="ctr" rtl="0">
            <a:defRPr sz="1000"/>
          </a:pPr>
          <a:endParaRPr lang="en-US" sz="1200" b="1" i="0" u="none" strike="noStrike" baseline="0">
            <a:solidFill>
              <a:srgbClr val="000000"/>
            </a:solidFill>
            <a:latin typeface="Arial Unicode MS"/>
            <a:ea typeface="Arial Unicode MS"/>
            <a:cs typeface="Arial Unicode MS"/>
          </a:endParaRPr>
        </a:p>
        <a:p>
          <a:pPr algn="ctr" rtl="0">
            <a:defRPr sz="1000"/>
          </a:pPr>
          <a:endParaRPr lang="en-US" sz="1600" b="1" i="0" u="none" strike="noStrike" baseline="0">
            <a:solidFill>
              <a:srgbClr val="000000"/>
            </a:solidFill>
            <a:latin typeface="Arial Unicode MS"/>
            <a:ea typeface="Arial Unicode MS"/>
            <a:cs typeface="Arial Unicode MS"/>
          </a:endParaRPr>
        </a:p>
        <a:p>
          <a:pPr algn="ctr" rtl="0">
            <a:defRPr sz="1000"/>
          </a:pPr>
          <a:endParaRPr lang="en-US" sz="1600" b="1" i="0" u="none" strike="noStrike" baseline="0">
            <a:solidFill>
              <a:srgbClr val="000000"/>
            </a:solidFill>
            <a:latin typeface="Arial Unicode MS"/>
            <a:ea typeface="Arial Unicode MS"/>
            <a:cs typeface="Arial Unicode MS"/>
          </a:endParaRPr>
        </a:p>
      </xdr:txBody>
    </xdr:sp>
    <xdr:clientData/>
  </xdr:twoCellAnchor>
  <xdr:twoCellAnchor editAs="oneCell">
    <xdr:from>
      <xdr:col>0</xdr:col>
      <xdr:colOff>30480</xdr:colOff>
      <xdr:row>0</xdr:row>
      <xdr:rowOff>144780</xdr:rowOff>
    </xdr:from>
    <xdr:to>
      <xdr:col>0</xdr:col>
      <xdr:colOff>1273810</xdr:colOff>
      <xdr:row>6</xdr:row>
      <xdr:rowOff>53340</xdr:rowOff>
    </xdr:to>
    <xdr:pic>
      <xdr:nvPicPr>
        <xdr:cNvPr id="3413" name="Picture 134" descr="http://www.georgefox.edu/offices/communications/creative_srv/logo-files/centered/GFU_logo_bw.jpg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144780"/>
          <a:ext cx="1234440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3</xdr:col>
      <xdr:colOff>56609</xdr:colOff>
      <xdr:row>6</xdr:row>
      <xdr:rowOff>19685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1365250" y="596900"/>
          <a:ext cx="2905219" cy="31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Arial Unicode MS"/>
              <a:cs typeface="Arial" panose="020B0604020202020204" pitchFamily="34" charset="0"/>
            </a:rPr>
            <a:t>Student Accounts</a:t>
          </a:r>
        </a:p>
        <a:p>
          <a:pPr algn="ctr" rtl="0">
            <a:defRPr sz="1000"/>
          </a:pPr>
          <a:r>
            <a:rPr lang="en-US" sz="900" b="1" i="0" u="none" strike="noStrike" baseline="0">
              <a:solidFill>
                <a:srgbClr val="000000"/>
              </a:solidFill>
              <a:latin typeface="Arial" panose="020B0604020202020204" pitchFamily="34" charset="0"/>
              <a:ea typeface="Arial Unicode MS"/>
              <a:cs typeface="Arial" panose="020B0604020202020204" pitchFamily="34" charset="0"/>
            </a:rPr>
            <a:t>414 N Meridian St #6129 ▪ Newberg, OR 97132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rgbClr val="000000"/>
            </a:solidFill>
            <a:latin typeface="Arial" panose="020B0604020202020204" pitchFamily="34" charset="0"/>
            <a:ea typeface="Arial Unicode MS"/>
            <a:cs typeface="Arial" panose="020B0604020202020204" pitchFamily="34" charset="0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rgbClr val="000000"/>
            </a:solidFill>
            <a:latin typeface="Arial" panose="020B0604020202020204" pitchFamily="34" charset="0"/>
            <a:ea typeface="Arial Unicode MS"/>
            <a:cs typeface="Arial" panose="020B0604020202020204" pitchFamily="34" charset="0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rgbClr val="000000"/>
            </a:solidFill>
            <a:latin typeface="Arial" panose="020B0604020202020204" pitchFamily="34" charset="0"/>
            <a:ea typeface="Arial Unicode MS"/>
            <a:cs typeface="Arial" panose="020B0604020202020204" pitchFamily="34" charset="0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rgbClr val="000000"/>
            </a:solidFill>
            <a:latin typeface="Arial" panose="020B0604020202020204" pitchFamily="34" charset="0"/>
            <a:ea typeface="Arial Unicode MS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K116"/>
  <sheetViews>
    <sheetView showGridLines="0" tabSelected="1" zoomScale="120" zoomScaleNormal="120" zoomScaleSheetLayoutView="82" workbookViewId="0">
      <selection activeCell="E1" sqref="E1:F1"/>
    </sheetView>
  </sheetViews>
  <sheetFormatPr defaultColWidth="9" defaultRowHeight="12.75" x14ac:dyDescent="0.2"/>
  <cols>
    <col min="1" max="1" width="23.140625" customWidth="1"/>
    <col min="2" max="2" width="28.140625" customWidth="1"/>
    <col min="3" max="3" width="13.28515625" customWidth="1"/>
    <col min="4" max="4" width="16.42578125" customWidth="1"/>
    <col min="5" max="5" width="16" customWidth="1"/>
    <col min="6" max="6" width="17.7109375" bestFit="1" customWidth="1"/>
  </cols>
  <sheetData>
    <row r="1" spans="1:37" ht="13.5" customHeight="1" x14ac:dyDescent="0.2">
      <c r="A1" s="1"/>
      <c r="B1" s="1"/>
      <c r="C1" s="1"/>
      <c r="D1" s="26" t="s">
        <v>17</v>
      </c>
      <c r="E1" s="168"/>
      <c r="F1" s="168"/>
    </row>
    <row r="2" spans="1:37" ht="13.5" customHeight="1" x14ac:dyDescent="0.2">
      <c r="B2" s="1"/>
      <c r="C2" s="1"/>
      <c r="D2" s="26"/>
      <c r="E2" s="42"/>
      <c r="F2" s="42"/>
    </row>
    <row r="3" spans="1:37" ht="13.5" customHeight="1" x14ac:dyDescent="0.2">
      <c r="A3" s="1"/>
      <c r="B3" s="1"/>
      <c r="C3" s="1"/>
      <c r="D3" s="26" t="s">
        <v>18</v>
      </c>
      <c r="E3" s="168"/>
      <c r="F3" s="168"/>
    </row>
    <row r="4" spans="1:37" ht="8.1" customHeight="1" x14ac:dyDescent="0.2">
      <c r="A4" s="1"/>
      <c r="B4" s="1"/>
      <c r="C4" s="1"/>
      <c r="D4" s="4"/>
      <c r="E4" s="43"/>
      <c r="F4" s="43"/>
    </row>
    <row r="5" spans="1:37" ht="12" customHeight="1" x14ac:dyDescent="0.2">
      <c r="A5" s="1"/>
      <c r="B5" s="7"/>
      <c r="C5" s="7"/>
      <c r="D5" s="27"/>
      <c r="E5" s="41"/>
      <c r="F5" s="41"/>
    </row>
    <row r="6" spans="1:37" ht="12.75" customHeight="1" x14ac:dyDescent="0.2">
      <c r="A6" s="1"/>
      <c r="C6" s="22"/>
      <c r="D6" s="26" t="s">
        <v>24</v>
      </c>
      <c r="E6" s="168"/>
      <c r="F6" s="168"/>
    </row>
    <row r="7" spans="1:37" ht="7.15" customHeight="1" x14ac:dyDescent="0.2">
      <c r="A7" s="1"/>
      <c r="B7" s="21"/>
      <c r="C7" s="23"/>
      <c r="F7" s="17"/>
    </row>
    <row r="8" spans="1:37" ht="15.75" x14ac:dyDescent="0.25">
      <c r="A8" s="173" t="s">
        <v>90</v>
      </c>
      <c r="B8" s="173"/>
      <c r="C8" s="173"/>
      <c r="D8" s="173"/>
      <c r="E8" s="173"/>
      <c r="F8" s="173"/>
    </row>
    <row r="9" spans="1:37" s="8" customFormat="1" ht="13.5" thickBot="1" x14ac:dyDescent="0.25">
      <c r="A9" s="174" t="s">
        <v>79</v>
      </c>
      <c r="B9" s="174"/>
      <c r="C9" s="175"/>
      <c r="D9" s="62" t="s">
        <v>490</v>
      </c>
      <c r="E9" s="62" t="s">
        <v>491</v>
      </c>
      <c r="F9" s="62" t="s">
        <v>492</v>
      </c>
    </row>
    <row r="10" spans="1:37" ht="17.100000000000001" customHeight="1" thickTop="1" thickBot="1" x14ac:dyDescent="0.25">
      <c r="A10" s="63" t="s">
        <v>19</v>
      </c>
      <c r="B10" s="64"/>
      <c r="C10" s="65"/>
      <c r="D10" s="73">
        <v>15</v>
      </c>
      <c r="E10" s="73">
        <v>15</v>
      </c>
      <c r="F10" s="66"/>
    </row>
    <row r="11" spans="1:37" ht="13.5" thickTop="1" x14ac:dyDescent="0.2">
      <c r="A11" s="63" t="s">
        <v>76</v>
      </c>
      <c r="B11" s="64"/>
      <c r="C11" s="67"/>
      <c r="D11" s="68">
        <f>IF(D10&lt;12,D10*1364,22577)</f>
        <v>22577</v>
      </c>
      <c r="E11" s="68">
        <f>IF(E10&lt;12,E10*1364,22577)</f>
        <v>22577</v>
      </c>
      <c r="F11" s="69">
        <f>D11+E11</f>
        <v>45154</v>
      </c>
    </row>
    <row r="12" spans="1:37" x14ac:dyDescent="0.2">
      <c r="A12" s="63" t="s">
        <v>498</v>
      </c>
      <c r="B12" s="64"/>
      <c r="C12" s="67"/>
      <c r="D12" s="70" t="str">
        <f>IF(D10&gt;18,(D10-18)*1364,"0")</f>
        <v>0</v>
      </c>
      <c r="E12" s="70" t="str">
        <f>IF(E10&gt;18,(E10-18)*1364,"0")</f>
        <v>0</v>
      </c>
      <c r="F12" s="69">
        <f>D12+E12</f>
        <v>0</v>
      </c>
    </row>
    <row r="13" spans="1:37" s="13" customFormat="1" ht="15" customHeight="1" x14ac:dyDescent="0.2">
      <c r="A13" s="71" t="s">
        <v>16</v>
      </c>
      <c r="B13" s="71"/>
      <c r="C13" s="71"/>
      <c r="D13" s="72">
        <f>D11+D12</f>
        <v>22577</v>
      </c>
      <c r="E13" s="72">
        <f>E11+E12</f>
        <v>22577</v>
      </c>
      <c r="F13" s="72">
        <f>F11+F12</f>
        <v>45154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</row>
    <row r="14" spans="1:37" s="6" customFormat="1" ht="3" customHeight="1" x14ac:dyDescent="0.2">
      <c r="A14" s="103"/>
      <c r="B14" s="103"/>
      <c r="C14" s="103"/>
      <c r="D14" s="104"/>
      <c r="E14" s="104"/>
      <c r="F14" s="10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</row>
    <row r="15" spans="1:37" ht="13.5" thickBot="1" x14ac:dyDescent="0.25">
      <c r="A15" s="63" t="s">
        <v>281</v>
      </c>
      <c r="B15" s="74"/>
      <c r="C15" s="75"/>
      <c r="D15" s="99" t="s">
        <v>432</v>
      </c>
      <c r="E15" s="99" t="s">
        <v>432</v>
      </c>
      <c r="F15" s="66"/>
    </row>
    <row r="16" spans="1:37" s="13" customFormat="1" ht="13.5" thickTop="1" x14ac:dyDescent="0.2">
      <c r="A16" s="71" t="s">
        <v>42</v>
      </c>
      <c r="B16" s="76"/>
      <c r="C16" s="69"/>
      <c r="D16" s="72">
        <f>IF(D15="OFF",0,IF(D15="Single",5800,IF(OR(D15="Standard Double",D15="Suite"),4260,IF(D15="Premium Apartment",4260))))</f>
        <v>4260</v>
      </c>
      <c r="E16" s="72">
        <f>IF(E15="OFF",0,IF(E15="Single",5800,IF(OR(E15="Standard Double",E15="Suite"),4260,IF(E15="Premium Apartment",4260))))</f>
        <v>4260</v>
      </c>
      <c r="F16" s="69">
        <f>D16+E16</f>
        <v>8520</v>
      </c>
    </row>
    <row r="17" spans="1:37" s="6" customFormat="1" ht="3" customHeight="1" x14ac:dyDescent="0.2">
      <c r="A17" s="103"/>
      <c r="B17" s="103"/>
      <c r="C17" s="103"/>
      <c r="D17" s="104"/>
      <c r="E17" s="104"/>
      <c r="F17" s="104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1:37" ht="24.75" thickBot="1" x14ac:dyDescent="0.25">
      <c r="A18" s="63" t="s">
        <v>48</v>
      </c>
      <c r="B18" s="64"/>
      <c r="C18" s="77"/>
      <c r="D18" s="100" t="s">
        <v>380</v>
      </c>
      <c r="E18" s="101" t="s">
        <v>380</v>
      </c>
      <c r="F18" s="78"/>
    </row>
    <row r="19" spans="1:37" ht="13.5" thickTop="1" x14ac:dyDescent="0.2">
      <c r="A19" s="79" t="s">
        <v>378</v>
      </c>
      <c r="B19" s="80"/>
      <c r="C19" s="80"/>
      <c r="D19" s="80"/>
      <c r="E19" s="80"/>
      <c r="F19" s="81"/>
    </row>
    <row r="20" spans="1:37" s="13" customFormat="1" ht="24" customHeight="1" thickTop="1" x14ac:dyDescent="0.2">
      <c r="A20" s="157" t="s">
        <v>394</v>
      </c>
      <c r="B20" s="157"/>
      <c r="C20" s="157"/>
      <c r="D20" s="69">
        <f>VLOOKUP(D18,'Meal Plan Detail'!1:1048576,2,FALSE)</f>
        <v>3280</v>
      </c>
      <c r="E20" s="69">
        <f>VLOOKUP(E18,'Meal Plan Detail'!1:1048576,2,FALSE)</f>
        <v>3280</v>
      </c>
      <c r="F20" s="69">
        <f>D20+E20</f>
        <v>6560</v>
      </c>
    </row>
    <row r="21" spans="1:37" s="6" customFormat="1" ht="3" customHeight="1" x14ac:dyDescent="0.2">
      <c r="A21" s="103"/>
      <c r="B21" s="103"/>
      <c r="C21" s="103"/>
      <c r="D21" s="104"/>
      <c r="E21" s="104"/>
      <c r="F21" s="104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</row>
    <row r="22" spans="1:37" ht="15" customHeight="1" thickBot="1" x14ac:dyDescent="0.25">
      <c r="A22" s="63" t="s">
        <v>44</v>
      </c>
      <c r="B22" s="82" t="s">
        <v>360</v>
      </c>
      <c r="C22" s="66"/>
      <c r="D22" s="83">
        <f>IF(D10&gt;4.9,360,0)</f>
        <v>360</v>
      </c>
      <c r="E22" s="83">
        <f>IF(E10&gt;4.9,360,0)</f>
        <v>360</v>
      </c>
      <c r="F22" s="66">
        <f t="shared" ref="F22:F26" si="0">D22+E22</f>
        <v>720</v>
      </c>
    </row>
    <row r="23" spans="1:37" ht="15" customHeight="1" thickTop="1" thickBot="1" x14ac:dyDescent="0.25">
      <c r="A23" s="63" t="s">
        <v>45</v>
      </c>
      <c r="B23" s="82" t="s">
        <v>366</v>
      </c>
      <c r="C23" s="84"/>
      <c r="D23" s="102">
        <v>2099</v>
      </c>
      <c r="E23" s="83">
        <v>0</v>
      </c>
      <c r="F23" s="66">
        <f t="shared" si="0"/>
        <v>2099</v>
      </c>
    </row>
    <row r="24" spans="1:37" ht="12.75" customHeight="1" thickTop="1" thickBot="1" x14ac:dyDescent="0.25">
      <c r="A24" s="85"/>
      <c r="B24" s="169" t="s">
        <v>101</v>
      </c>
      <c r="C24" s="169"/>
      <c r="D24" s="111">
        <f>'Course Fees'!C399</f>
        <v>0</v>
      </c>
      <c r="E24" s="111">
        <f>'Course Fees'!D399</f>
        <v>0</v>
      </c>
      <c r="F24" s="86">
        <f t="shared" si="0"/>
        <v>0</v>
      </c>
    </row>
    <row r="25" spans="1:37" ht="14.25" thickTop="1" thickBot="1" x14ac:dyDescent="0.25">
      <c r="A25" s="85"/>
      <c r="B25" s="169"/>
      <c r="C25" s="169"/>
      <c r="D25" s="171" t="s">
        <v>134</v>
      </c>
      <c r="E25" s="172"/>
      <c r="F25" s="85"/>
    </row>
    <row r="26" spans="1:37" s="13" customFormat="1" ht="15" customHeight="1" thickTop="1" x14ac:dyDescent="0.2">
      <c r="A26" s="71" t="s">
        <v>49</v>
      </c>
      <c r="B26" s="71"/>
      <c r="C26" s="87"/>
      <c r="D26" s="88">
        <f>SUM(D22:D24)</f>
        <v>2459</v>
      </c>
      <c r="E26" s="88">
        <f>SUM(E22:E24)</f>
        <v>360</v>
      </c>
      <c r="F26" s="89">
        <f t="shared" si="0"/>
        <v>2819</v>
      </c>
    </row>
    <row r="27" spans="1:37" s="6" customFormat="1" ht="3" customHeight="1" x14ac:dyDescent="0.2">
      <c r="A27" s="103"/>
      <c r="B27" s="103"/>
      <c r="C27" s="103"/>
      <c r="D27" s="104"/>
      <c r="E27" s="104"/>
      <c r="F27" s="104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</row>
    <row r="28" spans="1:37" ht="18.75" customHeight="1" x14ac:dyDescent="0.2">
      <c r="A28" s="158" t="s">
        <v>91</v>
      </c>
      <c r="B28" s="158"/>
      <c r="C28" s="158"/>
      <c r="D28" s="105">
        <f>D13+D16+D20+D26</f>
        <v>32576</v>
      </c>
      <c r="E28" s="105">
        <f>E13+E16+E20+E26</f>
        <v>30477</v>
      </c>
      <c r="F28" s="105">
        <f>D28+E28</f>
        <v>63053</v>
      </c>
    </row>
    <row r="29" spans="1:37" s="6" customFormat="1" ht="3" customHeight="1" x14ac:dyDescent="0.2">
      <c r="A29" s="71"/>
      <c r="B29" s="71"/>
      <c r="C29" s="71"/>
      <c r="D29" s="72"/>
      <c r="E29" s="72"/>
      <c r="F29" s="72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</row>
    <row r="30" spans="1:37" x14ac:dyDescent="0.2">
      <c r="A30" s="159" t="s">
        <v>94</v>
      </c>
      <c r="B30" s="160"/>
      <c r="C30" s="160"/>
      <c r="D30" s="160"/>
      <c r="E30" s="160"/>
      <c r="F30" s="161"/>
    </row>
    <row r="31" spans="1:37" s="9" customFormat="1" x14ac:dyDescent="0.2">
      <c r="A31" s="112" t="s">
        <v>136</v>
      </c>
      <c r="B31" s="112"/>
      <c r="C31" s="112"/>
      <c r="D31" s="113" t="s">
        <v>490</v>
      </c>
      <c r="E31" s="113" t="s">
        <v>491</v>
      </c>
      <c r="F31" s="113" t="s">
        <v>492</v>
      </c>
    </row>
    <row r="32" spans="1:37" s="9" customFormat="1" x14ac:dyDescent="0.2">
      <c r="A32" s="170" t="s">
        <v>143</v>
      </c>
      <c r="B32" s="170"/>
      <c r="C32" s="170"/>
      <c r="D32" s="114"/>
      <c r="E32" s="114"/>
      <c r="F32" s="114"/>
    </row>
    <row r="33" spans="1:6" s="9" customFormat="1" ht="13.5" thickBot="1" x14ac:dyDescent="0.25">
      <c r="A33" s="165" t="s">
        <v>138</v>
      </c>
      <c r="B33" s="165"/>
      <c r="C33" s="90"/>
      <c r="D33" s="91"/>
      <c r="E33" s="91"/>
      <c r="F33" s="91"/>
    </row>
    <row r="34" spans="1:6" ht="14.25" thickTop="1" thickBot="1" x14ac:dyDescent="0.25">
      <c r="A34" s="162" t="s">
        <v>147</v>
      </c>
      <c r="B34" s="163"/>
      <c r="C34" s="92"/>
      <c r="D34" s="102"/>
      <c r="E34" s="102"/>
      <c r="F34" s="93">
        <f t="shared" ref="F34:F39" si="1">D34+E34</f>
        <v>0</v>
      </c>
    </row>
    <row r="35" spans="1:6" ht="14.25" thickTop="1" thickBot="1" x14ac:dyDescent="0.25">
      <c r="A35" s="162" t="s">
        <v>147</v>
      </c>
      <c r="B35" s="163"/>
      <c r="C35" s="92"/>
      <c r="D35" s="102"/>
      <c r="E35" s="102"/>
      <c r="F35" s="93">
        <f t="shared" si="1"/>
        <v>0</v>
      </c>
    </row>
    <row r="36" spans="1:6" ht="14.25" thickTop="1" thickBot="1" x14ac:dyDescent="0.25">
      <c r="A36" s="162" t="s">
        <v>147</v>
      </c>
      <c r="B36" s="163"/>
      <c r="C36" s="92"/>
      <c r="D36" s="102"/>
      <c r="E36" s="102"/>
      <c r="F36" s="93">
        <f t="shared" si="1"/>
        <v>0</v>
      </c>
    </row>
    <row r="37" spans="1:6" ht="14.25" thickTop="1" thickBot="1" x14ac:dyDescent="0.25">
      <c r="A37" s="162" t="s">
        <v>147</v>
      </c>
      <c r="B37" s="163"/>
      <c r="C37" s="92"/>
      <c r="D37" s="102"/>
      <c r="E37" s="102"/>
      <c r="F37" s="93">
        <f t="shared" si="1"/>
        <v>0</v>
      </c>
    </row>
    <row r="38" spans="1:6" ht="14.25" thickTop="1" thickBot="1" x14ac:dyDescent="0.25">
      <c r="A38" s="162" t="s">
        <v>147</v>
      </c>
      <c r="B38" s="163"/>
      <c r="C38" s="92"/>
      <c r="D38" s="102"/>
      <c r="E38" s="102"/>
      <c r="F38" s="93">
        <f t="shared" si="1"/>
        <v>0</v>
      </c>
    </row>
    <row r="39" spans="1:6" ht="14.25" thickTop="1" thickBot="1" x14ac:dyDescent="0.25">
      <c r="A39" s="162" t="s">
        <v>147</v>
      </c>
      <c r="B39" s="163"/>
      <c r="C39" s="106"/>
      <c r="D39" s="102"/>
      <c r="E39" s="102"/>
      <c r="F39" s="107">
        <f t="shared" si="1"/>
        <v>0</v>
      </c>
    </row>
    <row r="40" spans="1:6" s="9" customFormat="1" ht="14.25" thickTop="1" thickBot="1" x14ac:dyDescent="0.25">
      <c r="A40" s="112" t="s">
        <v>137</v>
      </c>
      <c r="B40" s="112"/>
      <c r="C40" s="115"/>
      <c r="D40" s="113" t="s">
        <v>490</v>
      </c>
      <c r="E40" s="113" t="s">
        <v>491</v>
      </c>
      <c r="F40" s="116" t="s">
        <v>492</v>
      </c>
    </row>
    <row r="41" spans="1:6" ht="14.25" thickTop="1" thickBot="1" x14ac:dyDescent="0.25">
      <c r="A41" s="63" t="s">
        <v>361</v>
      </c>
      <c r="B41" s="63"/>
      <c r="C41" s="94"/>
      <c r="D41" s="102"/>
      <c r="E41" s="102"/>
      <c r="F41" s="95"/>
    </row>
    <row r="42" spans="1:6" ht="14.25" thickTop="1" thickBot="1" x14ac:dyDescent="0.25">
      <c r="A42" s="63"/>
      <c r="B42" s="63"/>
      <c r="C42" s="96" t="s">
        <v>362</v>
      </c>
      <c r="D42" s="83">
        <f>ROUNDUP((-(D41)*(1.057%)+D41),0)</f>
        <v>0</v>
      </c>
      <c r="E42" s="83">
        <f>ROUNDUP((-(E41)*(1.057%)+E41),0)</f>
        <v>0</v>
      </c>
      <c r="F42" s="83">
        <f>D42+E42</f>
        <v>0</v>
      </c>
    </row>
    <row r="43" spans="1:6" ht="14.25" thickTop="1" thickBot="1" x14ac:dyDescent="0.25">
      <c r="A43" s="63" t="s">
        <v>363</v>
      </c>
      <c r="B43" s="63"/>
      <c r="C43" s="94"/>
      <c r="D43" s="102"/>
      <c r="E43" s="102"/>
      <c r="F43" s="95"/>
    </row>
    <row r="44" spans="1:6" ht="14.25" thickTop="1" thickBot="1" x14ac:dyDescent="0.25">
      <c r="A44" s="63"/>
      <c r="B44" s="63"/>
      <c r="C44" s="96" t="s">
        <v>362</v>
      </c>
      <c r="D44" s="83">
        <f>ROUNDUP((-(D43)*(1.057%)+D43),0)</f>
        <v>0</v>
      </c>
      <c r="E44" s="83">
        <f>ROUNDUP((-(E43)*(1.057%)+E43),0)</f>
        <v>0</v>
      </c>
      <c r="F44" s="83">
        <f>D44+E44</f>
        <v>0</v>
      </c>
    </row>
    <row r="45" spans="1:6" ht="14.25" thickTop="1" thickBot="1" x14ac:dyDescent="0.25">
      <c r="A45" s="63" t="s">
        <v>364</v>
      </c>
      <c r="B45" s="63"/>
      <c r="C45" s="94"/>
      <c r="D45" s="102">
        <v>0</v>
      </c>
      <c r="E45" s="102">
        <v>0</v>
      </c>
      <c r="F45" s="95"/>
    </row>
    <row r="46" spans="1:6" ht="13.5" thickTop="1" x14ac:dyDescent="0.2">
      <c r="A46" s="63"/>
      <c r="B46" s="63"/>
      <c r="C46" s="96" t="s">
        <v>365</v>
      </c>
      <c r="D46" s="108">
        <f>ROUNDDOWN((-(D45)*(4.228%)+D45),0)</f>
        <v>0</v>
      </c>
      <c r="E46" s="108">
        <f>ROUNDDOWN((-(E45)*(4.228%)+E45),0)</f>
        <v>0</v>
      </c>
      <c r="F46" s="83">
        <f>D46+E46</f>
        <v>0</v>
      </c>
    </row>
    <row r="47" spans="1:6" s="9" customFormat="1" x14ac:dyDescent="0.2">
      <c r="A47" s="164" t="s">
        <v>89</v>
      </c>
      <c r="B47" s="164"/>
      <c r="C47" s="117"/>
      <c r="D47" s="116" t="s">
        <v>490</v>
      </c>
      <c r="E47" s="116" t="s">
        <v>491</v>
      </c>
      <c r="F47" s="116" t="s">
        <v>492</v>
      </c>
    </row>
    <row r="48" spans="1:6" ht="13.5" thickBot="1" x14ac:dyDescent="0.25">
      <c r="A48" s="165" t="s">
        <v>92</v>
      </c>
      <c r="B48" s="165"/>
      <c r="C48" s="97" t="s">
        <v>93</v>
      </c>
      <c r="D48" s="98"/>
      <c r="E48" s="98"/>
      <c r="F48" s="110"/>
    </row>
    <row r="49" spans="1:37" ht="14.25" thickTop="1" thickBot="1" x14ac:dyDescent="0.25">
      <c r="A49" s="162" t="s">
        <v>147</v>
      </c>
      <c r="B49" s="163"/>
      <c r="C49" s="102">
        <v>0</v>
      </c>
      <c r="D49" s="83">
        <f t="shared" ref="D49:D55" si="2">ROUNDUP((C49/2),0)</f>
        <v>0</v>
      </c>
      <c r="E49" s="83">
        <f t="shared" ref="E49:E55" si="3">ROUNDUP((C49/2),0)</f>
        <v>0</v>
      </c>
      <c r="F49" s="83">
        <f t="shared" ref="F49:F54" si="4">D49+E49</f>
        <v>0</v>
      </c>
    </row>
    <row r="50" spans="1:37" ht="14.25" thickTop="1" thickBot="1" x14ac:dyDescent="0.25">
      <c r="A50" s="162" t="s">
        <v>147</v>
      </c>
      <c r="B50" s="163"/>
      <c r="C50" s="102">
        <v>0</v>
      </c>
      <c r="D50" s="83">
        <f t="shared" si="2"/>
        <v>0</v>
      </c>
      <c r="E50" s="83">
        <f t="shared" si="3"/>
        <v>0</v>
      </c>
      <c r="F50" s="83">
        <f t="shared" si="4"/>
        <v>0</v>
      </c>
    </row>
    <row r="51" spans="1:37" ht="14.25" thickTop="1" thickBot="1" x14ac:dyDescent="0.25">
      <c r="A51" s="162" t="s">
        <v>147</v>
      </c>
      <c r="B51" s="163"/>
      <c r="C51" s="102">
        <v>0</v>
      </c>
      <c r="D51" s="83">
        <f t="shared" si="2"/>
        <v>0</v>
      </c>
      <c r="E51" s="83">
        <f>ROUNDUP((C51/2),0)</f>
        <v>0</v>
      </c>
      <c r="F51" s="83">
        <f t="shared" si="4"/>
        <v>0</v>
      </c>
    </row>
    <row r="52" spans="1:37" ht="14.25" thickTop="1" thickBot="1" x14ac:dyDescent="0.25">
      <c r="A52" s="162" t="s">
        <v>147</v>
      </c>
      <c r="B52" s="163"/>
      <c r="C52" s="102">
        <v>0</v>
      </c>
      <c r="D52" s="83">
        <f t="shared" si="2"/>
        <v>0</v>
      </c>
      <c r="E52" s="83">
        <f t="shared" si="3"/>
        <v>0</v>
      </c>
      <c r="F52" s="83">
        <f t="shared" si="4"/>
        <v>0</v>
      </c>
    </row>
    <row r="53" spans="1:37" ht="14.25" thickTop="1" thickBot="1" x14ac:dyDescent="0.25">
      <c r="A53" s="162" t="s">
        <v>147</v>
      </c>
      <c r="B53" s="163"/>
      <c r="C53" s="102">
        <v>0</v>
      </c>
      <c r="D53" s="83">
        <f t="shared" si="2"/>
        <v>0</v>
      </c>
      <c r="E53" s="83">
        <f t="shared" si="3"/>
        <v>0</v>
      </c>
      <c r="F53" s="83">
        <f>D53+E53</f>
        <v>0</v>
      </c>
    </row>
    <row r="54" spans="1:37" ht="14.25" thickTop="1" thickBot="1" x14ac:dyDescent="0.25">
      <c r="A54" s="162" t="s">
        <v>147</v>
      </c>
      <c r="B54" s="163"/>
      <c r="C54" s="102">
        <v>0</v>
      </c>
      <c r="D54" s="83">
        <f>ROUNDUP((C54/2),0)</f>
        <v>0</v>
      </c>
      <c r="E54" s="83">
        <f t="shared" si="3"/>
        <v>0</v>
      </c>
      <c r="F54" s="83">
        <f t="shared" si="4"/>
        <v>0</v>
      </c>
    </row>
    <row r="55" spans="1:37" ht="14.25" thickTop="1" thickBot="1" x14ac:dyDescent="0.25">
      <c r="A55" s="162" t="s">
        <v>147</v>
      </c>
      <c r="B55" s="163"/>
      <c r="C55" s="102">
        <v>0</v>
      </c>
      <c r="D55" s="83">
        <f t="shared" si="2"/>
        <v>0</v>
      </c>
      <c r="E55" s="83">
        <f t="shared" si="3"/>
        <v>0</v>
      </c>
      <c r="F55" s="83">
        <f>D55+E55</f>
        <v>0</v>
      </c>
    </row>
    <row r="56" spans="1:37" s="6" customFormat="1" ht="3" customHeight="1" thickTop="1" x14ac:dyDescent="0.2">
      <c r="A56" s="109"/>
      <c r="B56" s="109"/>
      <c r="C56" s="109"/>
      <c r="D56" s="72"/>
      <c r="E56" s="72"/>
      <c r="F56" s="72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</row>
    <row r="57" spans="1:37" s="5" customFormat="1" ht="15.75" customHeight="1" x14ac:dyDescent="0.2">
      <c r="A57" s="181" t="s">
        <v>133</v>
      </c>
      <c r="B57" s="158"/>
      <c r="C57" s="158"/>
      <c r="D57" s="105">
        <f>D55+D54+D53+D52+D51+D50+D49+D46+D44+D42+D39+D38+D37+D36+D35+D34</f>
        <v>0</v>
      </c>
      <c r="E57" s="105">
        <f>E55+E54+E53+E52+E51+E50+E49+E46+E44+E42+E39+E38+E37+E36+E35+E34</f>
        <v>0</v>
      </c>
      <c r="F57" s="105">
        <f>SUM(F34:F55)</f>
        <v>0</v>
      </c>
    </row>
    <row r="58" spans="1:37" s="6" customFormat="1" ht="3" customHeight="1" x14ac:dyDescent="0.2">
      <c r="A58" s="103"/>
      <c r="B58" s="103"/>
      <c r="C58" s="103"/>
      <c r="D58" s="104"/>
      <c r="E58" s="104"/>
      <c r="F58" s="104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</row>
    <row r="59" spans="1:37" s="8" customFormat="1" x14ac:dyDescent="0.2">
      <c r="A59" s="118"/>
      <c r="B59" s="119"/>
      <c r="C59" s="120"/>
      <c r="D59" s="121" t="s">
        <v>493</v>
      </c>
      <c r="E59" s="121" t="s">
        <v>494</v>
      </c>
      <c r="F59" s="121" t="s">
        <v>495</v>
      </c>
    </row>
    <row r="60" spans="1:37" s="5" customFormat="1" ht="15" customHeight="1" x14ac:dyDescent="0.2">
      <c r="A60" s="181" t="s">
        <v>144</v>
      </c>
      <c r="B60" s="158"/>
      <c r="C60" s="158"/>
      <c r="D60" s="105">
        <f>D28-D57</f>
        <v>32576</v>
      </c>
      <c r="E60" s="105">
        <f>E28-E57</f>
        <v>30477</v>
      </c>
      <c r="F60" s="105">
        <f>F28-F57</f>
        <v>63053</v>
      </c>
    </row>
    <row r="61" spans="1:37" s="5" customFormat="1" ht="15" customHeight="1" x14ac:dyDescent="0.2">
      <c r="A61" s="39"/>
      <c r="B61" s="39"/>
      <c r="C61" s="40"/>
      <c r="D61" s="26" t="s">
        <v>17</v>
      </c>
      <c r="E61" s="179">
        <f>E1</f>
        <v>0</v>
      </c>
      <c r="F61" s="179"/>
    </row>
    <row r="62" spans="1:37" s="5" customFormat="1" ht="15" customHeight="1" x14ac:dyDescent="0.2">
      <c r="A62" s="39"/>
      <c r="B62" s="39"/>
      <c r="C62" s="40"/>
      <c r="D62" s="26" t="s">
        <v>18</v>
      </c>
      <c r="E62" s="179">
        <f>E3</f>
        <v>0</v>
      </c>
      <c r="F62" s="180"/>
    </row>
    <row r="63" spans="1:37" s="5" customFormat="1" ht="15" customHeight="1" x14ac:dyDescent="0.2">
      <c r="A63" s="39"/>
      <c r="B63" s="39"/>
      <c r="C63" s="40"/>
      <c r="D63" s="26" t="s">
        <v>24</v>
      </c>
      <c r="E63" s="179">
        <f>E6</f>
        <v>0</v>
      </c>
      <c r="F63" s="180"/>
    </row>
    <row r="64" spans="1:37" s="5" customFormat="1" ht="7.9" customHeight="1" thickBot="1" x14ac:dyDescent="0.25">
      <c r="A64" s="24"/>
      <c r="B64" s="24"/>
      <c r="C64" s="31"/>
      <c r="D64" s="14"/>
      <c r="E64" s="14"/>
      <c r="F64" s="14"/>
    </row>
    <row r="65" spans="1:6" ht="15.75" customHeight="1" thickTop="1" thickBot="1" x14ac:dyDescent="0.25">
      <c r="A65" s="18" t="s">
        <v>1</v>
      </c>
      <c r="C65" s="33">
        <v>0</v>
      </c>
      <c r="D65" s="125" t="s">
        <v>100</v>
      </c>
      <c r="E65" s="126"/>
    </row>
    <row r="66" spans="1:6" ht="15.75" customHeight="1" thickTop="1" x14ac:dyDescent="0.2">
      <c r="A66" s="34" t="s">
        <v>139</v>
      </c>
      <c r="C66" s="19"/>
    </row>
    <row r="67" spans="1:6" ht="15.75" customHeight="1" x14ac:dyDescent="0.2">
      <c r="A67" s="18"/>
      <c r="C67" s="19"/>
    </row>
    <row r="68" spans="1:6" ht="21" customHeight="1" thickBot="1" x14ac:dyDescent="0.25">
      <c r="A68" s="35" t="s">
        <v>98</v>
      </c>
    </row>
    <row r="69" spans="1:6" ht="17.100000000000001" customHeight="1" thickTop="1" thickBot="1" x14ac:dyDescent="0.25">
      <c r="A69" s="3" t="s">
        <v>97</v>
      </c>
      <c r="C69" s="122">
        <f>D60-C65</f>
        <v>32576</v>
      </c>
      <c r="D69" s="123" t="s">
        <v>496</v>
      </c>
      <c r="E69" s="124"/>
    </row>
    <row r="70" spans="1:6" ht="17.100000000000001" customHeight="1" thickTop="1" thickBot="1" x14ac:dyDescent="0.25">
      <c r="A70" s="3" t="s">
        <v>325</v>
      </c>
      <c r="B70" s="11"/>
      <c r="C70" s="122">
        <f>E60-C84</f>
        <v>30477</v>
      </c>
      <c r="D70" s="123" t="s">
        <v>497</v>
      </c>
      <c r="E70" s="124"/>
      <c r="F70" s="10"/>
    </row>
    <row r="71" spans="1:6" ht="12.75" customHeight="1" thickTop="1" x14ac:dyDescent="0.2">
      <c r="A71" s="3"/>
      <c r="B71" s="11"/>
      <c r="C71" s="1"/>
      <c r="D71" s="1"/>
      <c r="E71" s="2"/>
    </row>
    <row r="72" spans="1:6" ht="12" customHeight="1" x14ac:dyDescent="0.2">
      <c r="A72" s="3" t="s">
        <v>141</v>
      </c>
      <c r="B72" s="11"/>
      <c r="C72" s="1"/>
      <c r="D72" s="1"/>
      <c r="E72" s="2"/>
    </row>
    <row r="73" spans="1:6" ht="11.25" customHeight="1" x14ac:dyDescent="0.2">
      <c r="A73" s="3"/>
      <c r="B73" s="11"/>
      <c r="C73" s="1"/>
      <c r="D73" s="1"/>
      <c r="E73" s="2"/>
    </row>
    <row r="74" spans="1:6" ht="18" customHeight="1" thickBot="1" x14ac:dyDescent="0.25">
      <c r="A74" s="182" t="s">
        <v>305</v>
      </c>
      <c r="B74" s="182"/>
      <c r="C74" s="25" t="s">
        <v>306</v>
      </c>
      <c r="D74" s="28"/>
      <c r="E74" s="2"/>
    </row>
    <row r="75" spans="1:6" ht="17.100000000000001" customHeight="1" thickTop="1" thickBot="1" x14ac:dyDescent="0.25">
      <c r="A75" s="12" t="s">
        <v>95</v>
      </c>
      <c r="C75" s="127">
        <f>IF(C69&gt;D13,D13,C69)</f>
        <v>22577</v>
      </c>
      <c r="D75" s="128" t="s">
        <v>2</v>
      </c>
      <c r="E75" s="10"/>
      <c r="F75" s="10"/>
    </row>
    <row r="76" spans="1:6" ht="17.100000000000001" customHeight="1" thickTop="1" thickBot="1" x14ac:dyDescent="0.25">
      <c r="A76" s="149" t="s">
        <v>421</v>
      </c>
      <c r="B76" s="150">
        <v>5</v>
      </c>
      <c r="C76" s="127">
        <f>C69-C75</f>
        <v>9999</v>
      </c>
      <c r="D76" s="166" t="s">
        <v>423</v>
      </c>
      <c r="E76" s="167"/>
      <c r="F76" s="29"/>
    </row>
    <row r="77" spans="1:6" ht="17.100000000000001" customHeight="1" thickTop="1" thickBot="1" x14ac:dyDescent="0.25">
      <c r="A77" s="151" t="s">
        <v>422</v>
      </c>
      <c r="B77" s="154" t="s">
        <v>419</v>
      </c>
      <c r="C77" s="131">
        <f>IF(B76=4,0,C75/5+150)</f>
        <v>4665.3999999999996</v>
      </c>
      <c r="D77" s="132" t="s">
        <v>478</v>
      </c>
      <c r="E77" s="133"/>
      <c r="F77" s="10"/>
    </row>
    <row r="78" spans="1:6" ht="17.100000000000001" customHeight="1" thickTop="1" x14ac:dyDescent="0.2">
      <c r="A78" s="155" t="s">
        <v>96</v>
      </c>
      <c r="B78" s="156"/>
      <c r="C78" s="131">
        <f>IF(B76=4,C75/4+150,C75/5)</f>
        <v>4515.3999999999996</v>
      </c>
      <c r="D78" s="132" t="s">
        <v>479</v>
      </c>
      <c r="E78" s="133"/>
      <c r="F78" s="10"/>
    </row>
    <row r="79" spans="1:6" ht="17.100000000000001" customHeight="1" x14ac:dyDescent="0.2">
      <c r="A79" s="155"/>
      <c r="B79" s="156"/>
      <c r="C79" s="131">
        <f>C75/B76</f>
        <v>4515.3999999999996</v>
      </c>
      <c r="D79" s="132" t="s">
        <v>425</v>
      </c>
      <c r="E79" s="133"/>
      <c r="F79" s="10"/>
    </row>
    <row r="80" spans="1:6" ht="17.100000000000001" customHeight="1" x14ac:dyDescent="0.2">
      <c r="A80" s="155"/>
      <c r="B80" s="156"/>
      <c r="C80" s="131">
        <f>C75/B76</f>
        <v>4515.3999999999996</v>
      </c>
      <c r="D80" s="132" t="s">
        <v>426</v>
      </c>
      <c r="E80" s="133"/>
      <c r="F80" s="10"/>
    </row>
    <row r="81" spans="1:6" ht="17.100000000000001" customHeight="1" thickBot="1" x14ac:dyDescent="0.25">
      <c r="A81" s="155"/>
      <c r="B81" s="156"/>
      <c r="C81" s="134">
        <f>C75/B76</f>
        <v>4515.3999999999996</v>
      </c>
      <c r="D81" s="135" t="s">
        <v>427</v>
      </c>
      <c r="E81" s="136"/>
      <c r="F81" s="10"/>
    </row>
    <row r="82" spans="1:6" ht="15.75" customHeight="1" thickTop="1" x14ac:dyDescent="0.2">
      <c r="A82" s="38"/>
      <c r="B82" s="38"/>
      <c r="C82" s="16"/>
      <c r="D82" s="10"/>
      <c r="E82" s="10"/>
      <c r="F82" s="10"/>
    </row>
    <row r="83" spans="1:6" ht="24" customHeight="1" thickBot="1" x14ac:dyDescent="0.25">
      <c r="A83" s="183" t="s">
        <v>255</v>
      </c>
      <c r="B83" s="184"/>
      <c r="E83" s="10"/>
      <c r="F83" s="10"/>
    </row>
    <row r="84" spans="1:6" ht="18.75" customHeight="1" thickTop="1" thickBot="1" x14ac:dyDescent="0.25">
      <c r="A84" s="184"/>
      <c r="B84" s="184"/>
      <c r="C84" s="32">
        <v>0</v>
      </c>
      <c r="D84" s="137" t="s">
        <v>99</v>
      </c>
      <c r="E84" s="138"/>
      <c r="F84" s="29"/>
    </row>
    <row r="85" spans="1:6" ht="18.75" customHeight="1" thickTop="1" x14ac:dyDescent="0.2">
      <c r="A85" s="184"/>
      <c r="B85" s="184"/>
      <c r="C85" s="19"/>
      <c r="D85" s="30"/>
      <c r="E85" s="10"/>
      <c r="F85" s="10"/>
    </row>
    <row r="86" spans="1:6" ht="17.100000000000001" customHeight="1" thickBot="1" x14ac:dyDescent="0.25">
      <c r="A86" s="44"/>
      <c r="C86" s="25" t="s">
        <v>307</v>
      </c>
      <c r="D86" s="1"/>
      <c r="E86" s="2"/>
      <c r="F86" s="10"/>
    </row>
    <row r="87" spans="1:6" ht="17.100000000000001" customHeight="1" thickTop="1" thickBot="1" x14ac:dyDescent="0.25">
      <c r="A87" s="12" t="s">
        <v>140</v>
      </c>
      <c r="C87" s="127">
        <f>IF(C70&gt;E13,E13,C70)</f>
        <v>22577</v>
      </c>
      <c r="D87" s="139" t="s">
        <v>3</v>
      </c>
      <c r="E87" s="2"/>
      <c r="F87" s="10"/>
    </row>
    <row r="88" spans="1:6" ht="17.100000000000001" customHeight="1" thickTop="1" thickBot="1" x14ac:dyDescent="0.25">
      <c r="A88" s="149" t="s">
        <v>420</v>
      </c>
      <c r="B88" s="150">
        <v>5</v>
      </c>
      <c r="C88" s="129">
        <f>C70-C87</f>
        <v>7900</v>
      </c>
      <c r="D88" s="166" t="s">
        <v>481</v>
      </c>
      <c r="E88" s="167"/>
      <c r="F88" s="10"/>
    </row>
    <row r="89" spans="1:6" ht="17.100000000000001" customHeight="1" thickTop="1" thickBot="1" x14ac:dyDescent="0.25">
      <c r="A89" s="151" t="s">
        <v>418</v>
      </c>
      <c r="B89" s="154" t="s">
        <v>419</v>
      </c>
      <c r="C89" s="130">
        <f>($C$87/$B$88+150)</f>
        <v>4665.3999999999996</v>
      </c>
      <c r="D89" s="132" t="s">
        <v>480</v>
      </c>
      <c r="E89" s="133"/>
      <c r="F89" s="10"/>
    </row>
    <row r="90" spans="1:6" ht="17.100000000000001" customHeight="1" thickTop="1" x14ac:dyDescent="0.2">
      <c r="A90" s="152"/>
      <c r="B90" s="153"/>
      <c r="C90" s="131">
        <f>($C$87/$B$88)</f>
        <v>4515.3999999999996</v>
      </c>
      <c r="D90" s="132" t="s">
        <v>428</v>
      </c>
      <c r="E90" s="133"/>
      <c r="F90" s="10"/>
    </row>
    <row r="91" spans="1:6" ht="17.100000000000001" customHeight="1" x14ac:dyDescent="0.2">
      <c r="A91" s="155" t="s">
        <v>326</v>
      </c>
      <c r="B91" s="156"/>
      <c r="C91" s="131">
        <f>($C$87/$B$88)</f>
        <v>4515.3999999999996</v>
      </c>
      <c r="D91" s="132" t="s">
        <v>429</v>
      </c>
      <c r="E91" s="133"/>
      <c r="F91" s="10"/>
    </row>
    <row r="92" spans="1:6" ht="17.100000000000001" customHeight="1" x14ac:dyDescent="0.2">
      <c r="A92" s="155"/>
      <c r="B92" s="156"/>
      <c r="C92" s="131">
        <f>($C$87/$B$88)</f>
        <v>4515.3999999999996</v>
      </c>
      <c r="D92" s="132" t="s">
        <v>430</v>
      </c>
      <c r="E92" s="133"/>
      <c r="F92" s="10"/>
    </row>
    <row r="93" spans="1:6" ht="17.100000000000001" customHeight="1" thickBot="1" x14ac:dyDescent="0.25">
      <c r="C93" s="134">
        <f>IF(B88=4,0,C87/5)</f>
        <v>4515.3999999999996</v>
      </c>
      <c r="D93" s="135" t="s">
        <v>431</v>
      </c>
      <c r="E93" s="136"/>
    </row>
    <row r="94" spans="1:6" ht="17.100000000000001" customHeight="1" thickTop="1" x14ac:dyDescent="0.2">
      <c r="A94" s="13" t="s">
        <v>257</v>
      </c>
    </row>
    <row r="95" spans="1:6" x14ac:dyDescent="0.2">
      <c r="A95" t="s">
        <v>258</v>
      </c>
      <c r="B95" s="57" t="s">
        <v>405</v>
      </c>
      <c r="C95" t="s">
        <v>406</v>
      </c>
    </row>
    <row r="96" spans="1:6" x14ac:dyDescent="0.2">
      <c r="B96" s="57" t="s">
        <v>260</v>
      </c>
    </row>
    <row r="98" spans="1:6" x14ac:dyDescent="0.2">
      <c r="A98" s="13" t="s">
        <v>4</v>
      </c>
      <c r="D98" s="13" t="s">
        <v>0</v>
      </c>
    </row>
    <row r="99" spans="1:6" x14ac:dyDescent="0.2">
      <c r="A99" s="48" t="s">
        <v>454</v>
      </c>
      <c r="B99" s="57" t="s">
        <v>328</v>
      </c>
      <c r="D99" t="s">
        <v>500</v>
      </c>
      <c r="E99" s="51"/>
      <c r="F99" s="48" t="s">
        <v>482</v>
      </c>
    </row>
    <row r="100" spans="1:6" x14ac:dyDescent="0.2">
      <c r="B100" s="49" t="s">
        <v>458</v>
      </c>
      <c r="D100" t="s">
        <v>501</v>
      </c>
      <c r="E100" s="51"/>
      <c r="F100" s="48" t="s">
        <v>327</v>
      </c>
    </row>
    <row r="101" spans="1:6" x14ac:dyDescent="0.2">
      <c r="D101" t="s">
        <v>502</v>
      </c>
      <c r="F101" s="48" t="s">
        <v>407</v>
      </c>
    </row>
    <row r="102" spans="1:6" x14ac:dyDescent="0.2">
      <c r="A102" s="47" t="s">
        <v>455</v>
      </c>
      <c r="B102" s="49" t="s">
        <v>433</v>
      </c>
      <c r="F102" s="48"/>
    </row>
    <row r="103" spans="1:6" x14ac:dyDescent="0.2">
      <c r="A103" s="58"/>
      <c r="B103" s="49" t="s">
        <v>459</v>
      </c>
    </row>
    <row r="104" spans="1:6" x14ac:dyDescent="0.2">
      <c r="A104" s="58"/>
      <c r="B104" s="49"/>
    </row>
    <row r="105" spans="1:6" x14ac:dyDescent="0.2">
      <c r="A105" s="59" t="s">
        <v>456</v>
      </c>
      <c r="B105" s="49" t="s">
        <v>499</v>
      </c>
    </row>
    <row r="106" spans="1:6" x14ac:dyDescent="0.2">
      <c r="A106" s="59"/>
      <c r="B106" s="49" t="s">
        <v>460</v>
      </c>
    </row>
    <row r="107" spans="1:6" x14ac:dyDescent="0.2">
      <c r="A107" s="59"/>
      <c r="B107" s="49"/>
    </row>
    <row r="108" spans="1:6" x14ac:dyDescent="0.2">
      <c r="A108" s="59" t="s">
        <v>457</v>
      </c>
      <c r="B108" s="49" t="s">
        <v>259</v>
      </c>
    </row>
    <row r="109" spans="1:6" x14ac:dyDescent="0.2">
      <c r="A109" s="59"/>
      <c r="B109" s="49" t="s">
        <v>434</v>
      </c>
    </row>
    <row r="110" spans="1:6" ht="13.5" thickBot="1" x14ac:dyDescent="0.25"/>
    <row r="111" spans="1:6" x14ac:dyDescent="0.2">
      <c r="A111" s="52" t="s">
        <v>329</v>
      </c>
      <c r="B111" s="185"/>
      <c r="C111" s="185"/>
      <c r="D111" s="185"/>
      <c r="E111" s="185"/>
      <c r="F111" s="186"/>
    </row>
    <row r="112" spans="1:6" x14ac:dyDescent="0.2">
      <c r="A112" s="187"/>
      <c r="B112" s="197"/>
      <c r="C112" s="197"/>
      <c r="D112" s="197"/>
      <c r="E112" s="197"/>
      <c r="F112" s="188"/>
    </row>
    <row r="113" spans="1:6" x14ac:dyDescent="0.2">
      <c r="A113" s="187"/>
      <c r="B113" s="197"/>
      <c r="C113" s="197"/>
      <c r="D113" s="197"/>
      <c r="E113" s="197"/>
      <c r="F113" s="188"/>
    </row>
    <row r="114" spans="1:6" x14ac:dyDescent="0.2">
      <c r="A114" s="187"/>
      <c r="B114" s="197"/>
      <c r="C114" s="197"/>
      <c r="D114" s="197"/>
      <c r="E114" s="197"/>
      <c r="F114" s="188"/>
    </row>
    <row r="115" spans="1:6" x14ac:dyDescent="0.2">
      <c r="A115" s="187"/>
      <c r="B115" s="197"/>
      <c r="C115" s="197"/>
      <c r="D115" s="197"/>
      <c r="E115" s="197"/>
      <c r="F115" s="188"/>
    </row>
    <row r="116" spans="1:6" ht="13.5" thickBot="1" x14ac:dyDescent="0.25">
      <c r="A116" s="176"/>
      <c r="B116" s="177"/>
      <c r="C116" s="177"/>
      <c r="D116" s="177"/>
      <c r="E116" s="177"/>
      <c r="F116" s="178"/>
    </row>
  </sheetData>
  <sheetProtection algorithmName="SHA-512" hashValue="0FdQftXZZuXWkDeWzB7ey3cSwCXPdgTJEWzWuisNO0ObVbMp0lMfGpzWnizY1C6f1A+0ow9vg2ZciYZ7iRG+Eg==" saltValue="sHXNbUVby7WMPxBvWjzf3g==" spinCount="100000" sheet="1" selectLockedCells="1"/>
  <mergeCells count="44">
    <mergeCell ref="B111:F111"/>
    <mergeCell ref="A112:F112"/>
    <mergeCell ref="A113:F113"/>
    <mergeCell ref="A114:F114"/>
    <mergeCell ref="A115:F115"/>
    <mergeCell ref="A116:F116"/>
    <mergeCell ref="A50:B50"/>
    <mergeCell ref="E61:F61"/>
    <mergeCell ref="E62:F62"/>
    <mergeCell ref="A51:B51"/>
    <mergeCell ref="A57:C57"/>
    <mergeCell ref="A52:B52"/>
    <mergeCell ref="A60:C60"/>
    <mergeCell ref="A78:B81"/>
    <mergeCell ref="A74:B74"/>
    <mergeCell ref="A83:B85"/>
    <mergeCell ref="A53:B53"/>
    <mergeCell ref="E63:F63"/>
    <mergeCell ref="A54:B54"/>
    <mergeCell ref="A55:B55"/>
    <mergeCell ref="D76:E76"/>
    <mergeCell ref="E1:F1"/>
    <mergeCell ref="E3:F3"/>
    <mergeCell ref="E6:F6"/>
    <mergeCell ref="A39:B39"/>
    <mergeCell ref="B24:C25"/>
    <mergeCell ref="A32:C32"/>
    <mergeCell ref="A35:B35"/>
    <mergeCell ref="A36:B36"/>
    <mergeCell ref="A37:B37"/>
    <mergeCell ref="D25:E25"/>
    <mergeCell ref="A8:F8"/>
    <mergeCell ref="A9:C9"/>
    <mergeCell ref="A91:B92"/>
    <mergeCell ref="A20:C20"/>
    <mergeCell ref="A28:C28"/>
    <mergeCell ref="A30:F30"/>
    <mergeCell ref="A34:B34"/>
    <mergeCell ref="A47:B47"/>
    <mergeCell ref="A33:B33"/>
    <mergeCell ref="A38:B38"/>
    <mergeCell ref="D88:E88"/>
    <mergeCell ref="A48:B48"/>
    <mergeCell ref="A49:B49"/>
  </mergeCells>
  <phoneticPr fontId="2" type="noConversion"/>
  <dataValidations xWindow="480" yWindow="485" count="5">
    <dataValidation allowBlank="1" showInputMessage="1" showErrorMessage="1" promptTitle="Course and Lesson Fees" prompt="Select tab at bottom of workbook, select anticipated courses and enter amount in column. Sum of course fees will populate this cell. " sqref="D24:D25 E24" xr:uid="{00000000-0002-0000-0000-000000000000}"/>
    <dataValidation type="list" showInputMessage="1" showErrorMessage="1" errorTitle="Insurance" error="Click on cell to see pick-list of valid responses." promptTitle="Insurance" prompt="You must complete the insurance waiver process to not be charged this fee. (See &quot;Tasks&quot; tile.) Choose 0 from pick-list if waiver has been completed or if you will be completing it prior to semester start." sqref="D23" xr:uid="{00000000-0002-0000-0000-000001000000}">
      <formula1>"2099,0"</formula1>
    </dataValidation>
    <dataValidation showDropDown="1" errorTitle="Insurance" error="Click on cell to see pick-list of valid responses." promptTitle="Insurance" prompt="You must complete the insurance waiver process to not be charged this fee. (See &quot;Tasks&quot; tile.) Choose 0 from pick-list if waiver has been completed or if you will be completing it prior to semester start." sqref="E23" xr:uid="{00000000-0002-0000-0000-000002000000}"/>
    <dataValidation type="list" showInputMessage="1" showErrorMessage="1" errorTitle="Housing Invalid Entry" error="Please click on cell and choose from pick list. You may only choose ON or OFF as your approved housing designation." promptTitle="Approved Housing" prompt="Students live on campus unless approved by Student Life to live off campus. If approved to live elsewhere, choose &quot;OFF&quot; from drop-down pick-list." sqref="D15:E15" xr:uid="{00000000-0002-0000-0000-000003000000}">
      <formula1>"OFF, Single, Standard Double, Suite, Premium Apartment"</formula1>
    </dataValidation>
    <dataValidation type="list" allowBlank="1" showInputMessage="1" showErrorMessage="1" sqref="B76 B88" xr:uid="{00000000-0002-0000-0000-000004000000}">
      <formula1>"4,5"</formula1>
    </dataValidation>
  </dataValidations>
  <hyperlinks>
    <hyperlink ref="D25:E25" location="'Course Fees'!A1" display="Click here for course fees" xr:uid="{00000000-0004-0000-0000-000000000000}"/>
  </hyperlinks>
  <pageMargins left="0.25" right="0.25" top="0.17" bottom="0.41" header="0.17" footer="0.16"/>
  <pageSetup scale="93" fitToHeight="2" orientation="portrait" r:id="rId1"/>
  <headerFooter alignWithMargins="0">
    <oddFooter>&amp;R&amp;D at &amp;T</oddFooter>
  </headerFooter>
  <rowBreaks count="1" manualBreakCount="1">
    <brk id="60" max="5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xWindow="480" yWindow="485" count="1">
        <x14:dataValidation type="list" showInputMessage="1" showErrorMessage="1" xr:uid="{00000000-0002-0000-0000-000005000000}">
          <x14:formula1>
            <xm:f>'Meal Plan Detail'!$A$2:$A$6</xm:f>
          </x14:formula1>
          <xm:sqref>D18:E18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408"/>
  <sheetViews>
    <sheetView zoomScale="210" zoomScaleNormal="210" workbookViewId="0">
      <pane xSplit="4" ySplit="2" topLeftCell="E3" activePane="bottomRight" state="frozen"/>
      <selection pane="topRight" activeCell="E1" sqref="E1"/>
      <selection pane="bottomLeft" activeCell="A5" sqref="A5"/>
      <selection pane="bottomRight" activeCell="C3" sqref="C3"/>
    </sheetView>
  </sheetViews>
  <sheetFormatPr defaultColWidth="10.85546875" defaultRowHeight="12" x14ac:dyDescent="0.2"/>
  <cols>
    <col min="1" max="1" width="18.85546875" style="54" customWidth="1"/>
    <col min="2" max="2" width="14.42578125" style="56" customWidth="1"/>
    <col min="3" max="3" width="16.140625" style="56" customWidth="1"/>
    <col min="4" max="4" width="17.42578125" style="56" customWidth="1"/>
    <col min="5" max="5" width="21.7109375" style="36" customWidth="1"/>
    <col min="6" max="16384" width="10.85546875" style="36"/>
  </cols>
  <sheetData>
    <row r="1" spans="1:4" ht="24" x14ac:dyDescent="0.2">
      <c r="A1" s="53" t="s">
        <v>102</v>
      </c>
      <c r="B1" s="50" t="s">
        <v>503</v>
      </c>
      <c r="C1" s="140" t="s">
        <v>103</v>
      </c>
      <c r="D1" s="140" t="s">
        <v>104</v>
      </c>
    </row>
    <row r="2" spans="1:4" s="37" customFormat="1" ht="42.6" customHeight="1" x14ac:dyDescent="0.2">
      <c r="A2" s="189" t="s">
        <v>105</v>
      </c>
      <c r="B2" s="190"/>
      <c r="C2" s="189" t="s">
        <v>131</v>
      </c>
      <c r="D2" s="190"/>
    </row>
    <row r="3" spans="1:4" x14ac:dyDescent="0.2">
      <c r="A3" s="45" t="s">
        <v>156</v>
      </c>
      <c r="B3" s="45" t="s">
        <v>256</v>
      </c>
      <c r="C3" s="46"/>
      <c r="D3" s="46"/>
    </row>
    <row r="4" spans="1:4" x14ac:dyDescent="0.2">
      <c r="A4" s="45" t="s">
        <v>203</v>
      </c>
      <c r="B4" s="45" t="s">
        <v>256</v>
      </c>
      <c r="C4" s="46"/>
      <c r="D4" s="46"/>
    </row>
    <row r="5" spans="1:4" x14ac:dyDescent="0.2">
      <c r="A5" s="45" t="s">
        <v>157</v>
      </c>
      <c r="B5" s="45" t="s">
        <v>256</v>
      </c>
      <c r="C5" s="46"/>
      <c r="D5" s="46"/>
    </row>
    <row r="6" spans="1:4" x14ac:dyDescent="0.2">
      <c r="A6" s="45" t="s">
        <v>204</v>
      </c>
      <c r="B6" s="45" t="s">
        <v>256</v>
      </c>
      <c r="C6" s="46"/>
      <c r="D6" s="46"/>
    </row>
    <row r="7" spans="1:4" x14ac:dyDescent="0.2">
      <c r="A7" s="45" t="s">
        <v>308</v>
      </c>
      <c r="B7" s="45">
        <v>75</v>
      </c>
      <c r="C7" s="46"/>
      <c r="D7" s="46"/>
    </row>
    <row r="8" spans="1:4" x14ac:dyDescent="0.2">
      <c r="A8" s="45" t="s">
        <v>309</v>
      </c>
      <c r="B8" s="45">
        <v>125</v>
      </c>
      <c r="C8" s="46"/>
      <c r="D8" s="46"/>
    </row>
    <row r="9" spans="1:4" x14ac:dyDescent="0.2">
      <c r="A9" s="45" t="s">
        <v>285</v>
      </c>
      <c r="B9" s="45">
        <v>175</v>
      </c>
      <c r="C9" s="46"/>
      <c r="D9" s="46"/>
    </row>
    <row r="10" spans="1:4" x14ac:dyDescent="0.2">
      <c r="A10" s="45" t="s">
        <v>504</v>
      </c>
      <c r="B10" s="45">
        <v>175</v>
      </c>
      <c r="C10" s="46"/>
      <c r="D10" s="46"/>
    </row>
    <row r="11" spans="1:4" x14ac:dyDescent="0.2">
      <c r="A11" s="45" t="s">
        <v>450</v>
      </c>
      <c r="B11" s="45">
        <v>150</v>
      </c>
      <c r="C11" s="46"/>
      <c r="D11" s="46"/>
    </row>
    <row r="12" spans="1:4" x14ac:dyDescent="0.2">
      <c r="A12" s="45" t="s">
        <v>310</v>
      </c>
      <c r="B12" s="45">
        <v>100</v>
      </c>
      <c r="C12" s="46"/>
      <c r="D12" s="46"/>
    </row>
    <row r="13" spans="1:4" x14ac:dyDescent="0.2">
      <c r="A13" s="45" t="s">
        <v>261</v>
      </c>
      <c r="B13" s="45">
        <v>175</v>
      </c>
      <c r="C13" s="46"/>
      <c r="D13" s="46"/>
    </row>
    <row r="14" spans="1:4" x14ac:dyDescent="0.2">
      <c r="A14" s="45" t="s">
        <v>159</v>
      </c>
      <c r="B14" s="45" t="s">
        <v>256</v>
      </c>
      <c r="C14" s="46"/>
      <c r="D14" s="46"/>
    </row>
    <row r="15" spans="1:4" x14ac:dyDescent="0.2">
      <c r="A15" s="45" t="s">
        <v>268</v>
      </c>
      <c r="B15" s="45">
        <v>125</v>
      </c>
      <c r="C15" s="46"/>
      <c r="D15" s="46"/>
    </row>
    <row r="16" spans="1:4" x14ac:dyDescent="0.2">
      <c r="A16" s="45" t="s">
        <v>451</v>
      </c>
      <c r="B16" s="45">
        <v>75</v>
      </c>
      <c r="C16" s="46"/>
      <c r="D16" s="46"/>
    </row>
    <row r="17" spans="1:4" x14ac:dyDescent="0.2">
      <c r="A17" s="45" t="s">
        <v>330</v>
      </c>
      <c r="B17" s="45">
        <v>100</v>
      </c>
      <c r="C17" s="46"/>
      <c r="D17" s="46"/>
    </row>
    <row r="18" spans="1:4" x14ac:dyDescent="0.2">
      <c r="A18" s="45" t="s">
        <v>331</v>
      </c>
      <c r="B18" s="45">
        <v>100</v>
      </c>
      <c r="C18" s="46"/>
      <c r="D18" s="46"/>
    </row>
    <row r="19" spans="1:4" x14ac:dyDescent="0.2">
      <c r="A19" s="45" t="s">
        <v>505</v>
      </c>
      <c r="B19" s="45">
        <v>175</v>
      </c>
      <c r="C19" s="46"/>
      <c r="D19" s="46"/>
    </row>
    <row r="20" spans="1:4" x14ac:dyDescent="0.2">
      <c r="A20" s="45" t="s">
        <v>311</v>
      </c>
      <c r="B20" s="45">
        <v>125</v>
      </c>
      <c r="C20" s="46"/>
      <c r="D20" s="46"/>
    </row>
    <row r="21" spans="1:4" x14ac:dyDescent="0.2">
      <c r="A21" s="45" t="s">
        <v>332</v>
      </c>
      <c r="B21" s="45">
        <v>125</v>
      </c>
      <c r="C21" s="46"/>
      <c r="D21" s="46"/>
    </row>
    <row r="22" spans="1:4" x14ac:dyDescent="0.2">
      <c r="A22" s="45" t="s">
        <v>312</v>
      </c>
      <c r="B22" s="45">
        <v>40</v>
      </c>
      <c r="C22" s="46"/>
      <c r="D22" s="46"/>
    </row>
    <row r="23" spans="1:4" x14ac:dyDescent="0.2">
      <c r="A23" s="45" t="s">
        <v>333</v>
      </c>
      <c r="B23" s="45">
        <v>40</v>
      </c>
      <c r="C23" s="46"/>
      <c r="D23" s="46"/>
    </row>
    <row r="24" spans="1:4" x14ac:dyDescent="0.2">
      <c r="A24" s="45" t="s">
        <v>301</v>
      </c>
      <c r="B24" s="45">
        <v>175</v>
      </c>
      <c r="C24" s="46"/>
      <c r="D24" s="46"/>
    </row>
    <row r="25" spans="1:4" x14ac:dyDescent="0.2">
      <c r="A25" s="45" t="s">
        <v>280</v>
      </c>
      <c r="B25" s="45">
        <v>175</v>
      </c>
      <c r="C25" s="46"/>
      <c r="D25" s="46"/>
    </row>
    <row r="26" spans="1:4" x14ac:dyDescent="0.2">
      <c r="A26" s="45" t="s">
        <v>206</v>
      </c>
      <c r="B26" s="45" t="s">
        <v>256</v>
      </c>
      <c r="C26" s="46"/>
      <c r="D26" s="46"/>
    </row>
    <row r="27" spans="1:4" x14ac:dyDescent="0.2">
      <c r="A27" s="45" t="s">
        <v>506</v>
      </c>
      <c r="B27" s="45">
        <v>25</v>
      </c>
      <c r="C27" s="46"/>
      <c r="D27" s="46"/>
    </row>
    <row r="28" spans="1:4" x14ac:dyDescent="0.2">
      <c r="A28" s="45" t="s">
        <v>106</v>
      </c>
      <c r="B28" s="45">
        <v>150</v>
      </c>
      <c r="C28" s="46"/>
      <c r="D28" s="46"/>
    </row>
    <row r="29" spans="1:4" x14ac:dyDescent="0.2">
      <c r="A29" s="45" t="s">
        <v>50</v>
      </c>
      <c r="B29" s="45">
        <v>125</v>
      </c>
      <c r="C29" s="46"/>
      <c r="D29" s="46"/>
    </row>
    <row r="30" spans="1:4" x14ac:dyDescent="0.2">
      <c r="A30" s="45" t="s">
        <v>286</v>
      </c>
      <c r="B30" s="45">
        <v>100</v>
      </c>
      <c r="C30" s="46"/>
      <c r="D30" s="46"/>
    </row>
    <row r="31" spans="1:4" x14ac:dyDescent="0.2">
      <c r="A31" s="45" t="s">
        <v>51</v>
      </c>
      <c r="B31" s="45">
        <v>125</v>
      </c>
      <c r="C31" s="46"/>
      <c r="D31" s="46"/>
    </row>
    <row r="32" spans="1:4" x14ac:dyDescent="0.2">
      <c r="A32" s="45" t="s">
        <v>52</v>
      </c>
      <c r="B32" s="45">
        <v>125</v>
      </c>
      <c r="C32" s="46"/>
      <c r="D32" s="46"/>
    </row>
    <row r="33" spans="1:4" x14ac:dyDescent="0.2">
      <c r="A33" s="45" t="s">
        <v>53</v>
      </c>
      <c r="B33" s="45">
        <v>165</v>
      </c>
      <c r="C33" s="46"/>
      <c r="D33" s="46"/>
    </row>
    <row r="34" spans="1:4" x14ac:dyDescent="0.2">
      <c r="A34" s="45" t="s">
        <v>54</v>
      </c>
      <c r="B34" s="45">
        <v>30</v>
      </c>
      <c r="C34" s="46"/>
      <c r="D34" s="46"/>
    </row>
    <row r="35" spans="1:4" x14ac:dyDescent="0.2">
      <c r="A35" s="45" t="s">
        <v>55</v>
      </c>
      <c r="B35" s="45">
        <v>30</v>
      </c>
      <c r="C35" s="46"/>
      <c r="D35" s="46"/>
    </row>
    <row r="36" spans="1:4" x14ac:dyDescent="0.2">
      <c r="A36" s="45" t="s">
        <v>21</v>
      </c>
      <c r="B36" s="45">
        <v>150</v>
      </c>
      <c r="C36" s="46"/>
      <c r="D36" s="46"/>
    </row>
    <row r="37" spans="1:4" x14ac:dyDescent="0.2">
      <c r="A37" s="45" t="s">
        <v>22</v>
      </c>
      <c r="B37" s="45">
        <v>175</v>
      </c>
      <c r="C37" s="46"/>
      <c r="D37" s="46"/>
    </row>
    <row r="38" spans="1:4" x14ac:dyDescent="0.2">
      <c r="A38" s="45" t="s">
        <v>23</v>
      </c>
      <c r="B38" s="45">
        <v>175</v>
      </c>
      <c r="C38" s="46"/>
      <c r="D38" s="46"/>
    </row>
    <row r="39" spans="1:4" x14ac:dyDescent="0.2">
      <c r="A39" s="45" t="s">
        <v>67</v>
      </c>
      <c r="B39" s="45">
        <v>175</v>
      </c>
      <c r="C39" s="46"/>
      <c r="D39" s="46"/>
    </row>
    <row r="40" spans="1:4" x14ac:dyDescent="0.2">
      <c r="A40" s="45" t="s">
        <v>507</v>
      </c>
      <c r="B40" s="45">
        <v>150</v>
      </c>
      <c r="C40" s="46"/>
      <c r="D40" s="46"/>
    </row>
    <row r="41" spans="1:4" x14ac:dyDescent="0.2">
      <c r="A41" s="45" t="s">
        <v>56</v>
      </c>
      <c r="B41" s="45">
        <v>150</v>
      </c>
      <c r="C41" s="46"/>
      <c r="D41" s="46"/>
    </row>
    <row r="42" spans="1:4" x14ac:dyDescent="0.2">
      <c r="A42" s="45" t="s">
        <v>158</v>
      </c>
      <c r="B42" s="45" t="s">
        <v>256</v>
      </c>
      <c r="C42" s="46"/>
      <c r="D42" s="46"/>
    </row>
    <row r="43" spans="1:4" x14ac:dyDescent="0.2">
      <c r="A43" s="45" t="s">
        <v>57</v>
      </c>
      <c r="B43" s="45">
        <v>165</v>
      </c>
      <c r="C43" s="46"/>
      <c r="D43" s="46"/>
    </row>
    <row r="44" spans="1:4" x14ac:dyDescent="0.2">
      <c r="A44" s="45" t="s">
        <v>287</v>
      </c>
      <c r="B44" s="45">
        <v>100</v>
      </c>
      <c r="C44" s="46"/>
      <c r="D44" s="46"/>
    </row>
    <row r="45" spans="1:4" x14ac:dyDescent="0.2">
      <c r="A45" s="45" t="s">
        <v>58</v>
      </c>
      <c r="B45" s="45">
        <v>150</v>
      </c>
      <c r="C45" s="46"/>
      <c r="D45" s="46"/>
    </row>
    <row r="46" spans="1:4" x14ac:dyDescent="0.2">
      <c r="A46" s="45" t="s">
        <v>59</v>
      </c>
      <c r="B46" s="45">
        <v>175</v>
      </c>
      <c r="C46" s="46"/>
      <c r="D46" s="46"/>
    </row>
    <row r="47" spans="1:4" x14ac:dyDescent="0.2">
      <c r="A47" s="45" t="s">
        <v>60</v>
      </c>
      <c r="B47" s="45">
        <v>175</v>
      </c>
      <c r="C47" s="46"/>
      <c r="D47" s="46"/>
    </row>
    <row r="48" spans="1:4" x14ac:dyDescent="0.2">
      <c r="A48" s="45" t="s">
        <v>61</v>
      </c>
      <c r="B48" s="45">
        <v>175</v>
      </c>
      <c r="C48" s="46"/>
      <c r="D48" s="46"/>
    </row>
    <row r="49" spans="1:5" x14ac:dyDescent="0.2">
      <c r="A49" s="45" t="s">
        <v>66</v>
      </c>
      <c r="B49" s="45">
        <v>40</v>
      </c>
      <c r="C49" s="46"/>
      <c r="D49" s="46"/>
    </row>
    <row r="50" spans="1:5" x14ac:dyDescent="0.2">
      <c r="A50" s="45" t="s">
        <v>508</v>
      </c>
      <c r="B50" s="45">
        <v>40</v>
      </c>
      <c r="C50" s="46"/>
      <c r="D50" s="46"/>
    </row>
    <row r="51" spans="1:5" x14ac:dyDescent="0.2">
      <c r="A51" s="45" t="s">
        <v>509</v>
      </c>
      <c r="B51" s="45">
        <v>20</v>
      </c>
      <c r="C51" s="46"/>
      <c r="D51" s="46"/>
    </row>
    <row r="52" spans="1:5" x14ac:dyDescent="0.2">
      <c r="A52" s="45" t="s">
        <v>68</v>
      </c>
      <c r="B52" s="45">
        <v>165</v>
      </c>
      <c r="C52" s="46"/>
      <c r="D52" s="46"/>
    </row>
    <row r="53" spans="1:5" x14ac:dyDescent="0.2">
      <c r="A53" s="45" t="s">
        <v>69</v>
      </c>
      <c r="B53" s="45">
        <v>150</v>
      </c>
      <c r="C53" s="46"/>
      <c r="D53" s="46"/>
    </row>
    <row r="54" spans="1:5" x14ac:dyDescent="0.2">
      <c r="A54" s="45" t="s">
        <v>70</v>
      </c>
      <c r="B54" s="45">
        <v>175</v>
      </c>
      <c r="C54" s="46"/>
      <c r="D54" s="46"/>
    </row>
    <row r="55" spans="1:5" x14ac:dyDescent="0.2">
      <c r="A55" s="45" t="s">
        <v>13</v>
      </c>
      <c r="B55" s="45">
        <v>175</v>
      </c>
      <c r="C55" s="46"/>
      <c r="D55" s="46"/>
    </row>
    <row r="56" spans="1:5" x14ac:dyDescent="0.2">
      <c r="A56" s="45" t="s">
        <v>85</v>
      </c>
      <c r="B56" s="45">
        <v>175</v>
      </c>
      <c r="C56" s="46"/>
      <c r="D56" s="46"/>
    </row>
    <row r="57" spans="1:5" x14ac:dyDescent="0.2">
      <c r="A57" s="45" t="s">
        <v>510</v>
      </c>
      <c r="B57" s="45">
        <v>125</v>
      </c>
      <c r="C57" s="46"/>
      <c r="D57" s="46"/>
    </row>
    <row r="58" spans="1:5" x14ac:dyDescent="0.2">
      <c r="A58" s="45" t="s">
        <v>20</v>
      </c>
      <c r="B58" s="45">
        <v>20</v>
      </c>
      <c r="C58" s="46"/>
      <c r="D58" s="46"/>
    </row>
    <row r="59" spans="1:5" x14ac:dyDescent="0.2">
      <c r="A59" s="45" t="s">
        <v>14</v>
      </c>
      <c r="B59" s="45">
        <v>150</v>
      </c>
      <c r="C59" s="46"/>
      <c r="D59" s="46"/>
    </row>
    <row r="60" spans="1:5" x14ac:dyDescent="0.2">
      <c r="A60" s="45" t="s">
        <v>15</v>
      </c>
      <c r="B60" s="45">
        <v>150</v>
      </c>
      <c r="C60" s="46"/>
      <c r="D60" s="46"/>
    </row>
    <row r="61" spans="1:5" x14ac:dyDescent="0.2">
      <c r="A61" s="45" t="s">
        <v>205</v>
      </c>
      <c r="B61" s="45" t="s">
        <v>256</v>
      </c>
      <c r="C61" s="46"/>
      <c r="D61" s="46"/>
    </row>
    <row r="62" spans="1:5" x14ac:dyDescent="0.2">
      <c r="A62" s="45" t="s">
        <v>511</v>
      </c>
      <c r="B62" s="45">
        <v>25</v>
      </c>
      <c r="C62" s="46"/>
      <c r="D62" s="46"/>
    </row>
    <row r="63" spans="1:5" x14ac:dyDescent="0.2">
      <c r="A63" s="45" t="s">
        <v>443</v>
      </c>
      <c r="B63" s="45" t="s">
        <v>256</v>
      </c>
      <c r="C63" s="46"/>
      <c r="D63" s="46"/>
      <c r="E63" s="56"/>
    </row>
    <row r="64" spans="1:5" x14ac:dyDescent="0.2">
      <c r="A64" s="45" t="s">
        <v>444</v>
      </c>
      <c r="B64" s="45" t="s">
        <v>256</v>
      </c>
      <c r="C64" s="46"/>
      <c r="D64" s="46"/>
      <c r="E64" s="56"/>
    </row>
    <row r="65" spans="1:4" x14ac:dyDescent="0.2">
      <c r="A65" s="45" t="s">
        <v>107</v>
      </c>
      <c r="B65" s="45">
        <v>75</v>
      </c>
      <c r="C65" s="46"/>
      <c r="D65" s="46"/>
    </row>
    <row r="66" spans="1:4" x14ac:dyDescent="0.2">
      <c r="A66" s="45" t="s">
        <v>148</v>
      </c>
      <c r="B66" s="45">
        <v>75</v>
      </c>
      <c r="C66" s="46"/>
      <c r="D66" s="46"/>
    </row>
    <row r="67" spans="1:4" x14ac:dyDescent="0.2">
      <c r="A67" s="45" t="s">
        <v>264</v>
      </c>
      <c r="B67" s="45">
        <v>75</v>
      </c>
      <c r="C67" s="46"/>
      <c r="D67" s="46"/>
    </row>
    <row r="68" spans="1:4" x14ac:dyDescent="0.2">
      <c r="A68" s="45" t="s">
        <v>265</v>
      </c>
      <c r="B68" s="45">
        <v>75</v>
      </c>
      <c r="C68" s="46"/>
      <c r="D68" s="46"/>
    </row>
    <row r="69" spans="1:4" x14ac:dyDescent="0.2">
      <c r="A69" s="45" t="s">
        <v>160</v>
      </c>
      <c r="B69" s="45" t="s">
        <v>256</v>
      </c>
      <c r="C69" s="46"/>
      <c r="D69" s="46"/>
    </row>
    <row r="70" spans="1:4" x14ac:dyDescent="0.2">
      <c r="A70" s="45" t="s">
        <v>348</v>
      </c>
      <c r="B70" s="45">
        <v>80</v>
      </c>
      <c r="C70" s="46"/>
      <c r="D70" s="46"/>
    </row>
    <row r="71" spans="1:4" x14ac:dyDescent="0.2">
      <c r="A71" s="45" t="s">
        <v>65</v>
      </c>
      <c r="B71" s="45">
        <v>80</v>
      </c>
      <c r="C71" s="46"/>
      <c r="D71" s="46"/>
    </row>
    <row r="72" spans="1:4" x14ac:dyDescent="0.2">
      <c r="A72" s="45" t="s">
        <v>408</v>
      </c>
      <c r="B72" s="45">
        <v>80</v>
      </c>
      <c r="C72" s="46"/>
      <c r="D72" s="46"/>
    </row>
    <row r="73" spans="1:4" x14ac:dyDescent="0.2">
      <c r="A73" s="45" t="s">
        <v>149</v>
      </c>
      <c r="B73" s="45">
        <v>150</v>
      </c>
      <c r="C73" s="46"/>
      <c r="D73" s="46"/>
    </row>
    <row r="74" spans="1:4" x14ac:dyDescent="0.2">
      <c r="A74" s="45" t="s">
        <v>150</v>
      </c>
      <c r="B74" s="45">
        <v>100</v>
      </c>
      <c r="C74" s="46"/>
      <c r="D74" s="46"/>
    </row>
    <row r="75" spans="1:4" x14ac:dyDescent="0.2">
      <c r="A75" s="45" t="s">
        <v>62</v>
      </c>
      <c r="B75" s="45">
        <v>80</v>
      </c>
      <c r="C75" s="46"/>
      <c r="D75" s="46"/>
    </row>
    <row r="76" spans="1:4" x14ac:dyDescent="0.2">
      <c r="A76" s="45" t="s">
        <v>63</v>
      </c>
      <c r="B76" s="45">
        <v>300</v>
      </c>
      <c r="C76" s="46"/>
      <c r="D76" s="46"/>
    </row>
    <row r="77" spans="1:4" x14ac:dyDescent="0.2">
      <c r="A77" s="45" t="s">
        <v>108</v>
      </c>
      <c r="B77" s="45">
        <v>90</v>
      </c>
      <c r="C77" s="46"/>
      <c r="D77" s="46"/>
    </row>
    <row r="78" spans="1:4" x14ac:dyDescent="0.2">
      <c r="A78" s="45" t="s">
        <v>64</v>
      </c>
      <c r="B78" s="45">
        <v>90</v>
      </c>
      <c r="C78" s="46"/>
      <c r="D78" s="46"/>
    </row>
    <row r="79" spans="1:4" x14ac:dyDescent="0.2">
      <c r="A79" s="45" t="s">
        <v>75</v>
      </c>
      <c r="B79" s="45">
        <v>100</v>
      </c>
      <c r="C79" s="46"/>
      <c r="D79" s="46"/>
    </row>
    <row r="80" spans="1:4" x14ac:dyDescent="0.2">
      <c r="A80" s="45" t="s">
        <v>151</v>
      </c>
      <c r="B80" s="45">
        <v>150</v>
      </c>
      <c r="C80" s="46"/>
      <c r="D80" s="46"/>
    </row>
    <row r="81" spans="1:4" x14ac:dyDescent="0.2">
      <c r="A81" s="45" t="s">
        <v>207</v>
      </c>
      <c r="B81" s="45" t="s">
        <v>256</v>
      </c>
      <c r="C81" s="46"/>
      <c r="D81" s="46"/>
    </row>
    <row r="82" spans="1:4" x14ac:dyDescent="0.2">
      <c r="A82" s="45" t="s">
        <v>161</v>
      </c>
      <c r="B82" s="45" t="s">
        <v>256</v>
      </c>
      <c r="C82" s="46"/>
      <c r="D82" s="46"/>
    </row>
    <row r="83" spans="1:4" x14ac:dyDescent="0.2">
      <c r="A83" s="45" t="s">
        <v>208</v>
      </c>
      <c r="B83" s="45" t="s">
        <v>256</v>
      </c>
      <c r="C83" s="46"/>
      <c r="D83" s="46"/>
    </row>
    <row r="84" spans="1:4" x14ac:dyDescent="0.2">
      <c r="A84" s="45" t="s">
        <v>355</v>
      </c>
      <c r="B84" s="45">
        <v>75</v>
      </c>
      <c r="C84" s="46"/>
      <c r="D84" s="46"/>
    </row>
    <row r="85" spans="1:4" x14ac:dyDescent="0.2">
      <c r="A85" s="45" t="s">
        <v>71</v>
      </c>
      <c r="B85" s="45">
        <v>75</v>
      </c>
      <c r="C85" s="46"/>
      <c r="D85" s="46"/>
    </row>
    <row r="86" spans="1:4" x14ac:dyDescent="0.2">
      <c r="A86" s="45" t="s">
        <v>72</v>
      </c>
      <c r="B86" s="45">
        <v>75</v>
      </c>
      <c r="C86" s="46"/>
      <c r="D86" s="46"/>
    </row>
    <row r="87" spans="1:4" x14ac:dyDescent="0.2">
      <c r="A87" s="45" t="s">
        <v>162</v>
      </c>
      <c r="B87" s="45" t="s">
        <v>256</v>
      </c>
      <c r="C87" s="46"/>
      <c r="D87" s="46"/>
    </row>
    <row r="88" spans="1:4" x14ac:dyDescent="0.2">
      <c r="A88" s="45" t="s">
        <v>409</v>
      </c>
      <c r="B88" s="45">
        <v>90</v>
      </c>
      <c r="C88" s="46"/>
      <c r="D88" s="46"/>
    </row>
    <row r="89" spans="1:4" x14ac:dyDescent="0.2">
      <c r="A89" s="45" t="s">
        <v>73</v>
      </c>
      <c r="B89" s="45">
        <v>90</v>
      </c>
      <c r="C89" s="46"/>
      <c r="D89" s="46"/>
    </row>
    <row r="90" spans="1:4" x14ac:dyDescent="0.2">
      <c r="A90" s="45" t="s">
        <v>74</v>
      </c>
      <c r="B90" s="45">
        <v>90</v>
      </c>
      <c r="C90" s="46"/>
      <c r="D90" s="46"/>
    </row>
    <row r="91" spans="1:4" x14ac:dyDescent="0.2">
      <c r="A91" s="45" t="s">
        <v>77</v>
      </c>
      <c r="B91" s="45">
        <v>90</v>
      </c>
      <c r="C91" s="46"/>
      <c r="D91" s="46"/>
    </row>
    <row r="92" spans="1:4" x14ac:dyDescent="0.2">
      <c r="A92" s="45" t="s">
        <v>78</v>
      </c>
      <c r="B92" s="45">
        <v>90</v>
      </c>
      <c r="C92" s="46"/>
      <c r="D92" s="46"/>
    </row>
    <row r="93" spans="1:4" x14ac:dyDescent="0.2">
      <c r="A93" s="45" t="s">
        <v>410</v>
      </c>
      <c r="B93" s="45">
        <v>90</v>
      </c>
      <c r="C93" s="46"/>
      <c r="D93" s="46"/>
    </row>
    <row r="94" spans="1:4" x14ac:dyDescent="0.2">
      <c r="A94" s="45" t="s">
        <v>209</v>
      </c>
      <c r="B94" s="45" t="s">
        <v>256</v>
      </c>
      <c r="C94" s="46"/>
      <c r="D94" s="46"/>
    </row>
    <row r="95" spans="1:4" x14ac:dyDescent="0.2">
      <c r="A95" s="45" t="s">
        <v>314</v>
      </c>
      <c r="B95" s="45">
        <v>125</v>
      </c>
      <c r="C95" s="46"/>
      <c r="D95" s="46"/>
    </row>
    <row r="96" spans="1:4" x14ac:dyDescent="0.2">
      <c r="A96" s="45" t="s">
        <v>313</v>
      </c>
      <c r="B96" s="45">
        <v>150</v>
      </c>
      <c r="C96" s="46"/>
      <c r="D96" s="46"/>
    </row>
    <row r="97" spans="1:4" x14ac:dyDescent="0.2">
      <c r="A97" s="45" t="s">
        <v>315</v>
      </c>
      <c r="B97" s="45">
        <v>150</v>
      </c>
      <c r="C97" s="46"/>
      <c r="D97" s="46"/>
    </row>
    <row r="98" spans="1:4" x14ac:dyDescent="0.2">
      <c r="A98" s="45" t="s">
        <v>462</v>
      </c>
      <c r="B98" s="45">
        <v>200</v>
      </c>
      <c r="C98" s="46"/>
      <c r="D98" s="46"/>
    </row>
    <row r="99" spans="1:4" x14ac:dyDescent="0.2">
      <c r="A99" s="45" t="s">
        <v>367</v>
      </c>
      <c r="B99" s="45" t="s">
        <v>256</v>
      </c>
      <c r="C99" s="46"/>
      <c r="D99" s="46"/>
    </row>
    <row r="100" spans="1:4" x14ac:dyDescent="0.2">
      <c r="A100" s="45" t="s">
        <v>463</v>
      </c>
      <c r="B100" s="45">
        <v>100</v>
      </c>
      <c r="C100" s="46"/>
      <c r="D100" s="46"/>
    </row>
    <row r="101" spans="1:4" x14ac:dyDescent="0.2">
      <c r="A101" s="45" t="s">
        <v>316</v>
      </c>
      <c r="B101" s="45">
        <v>125</v>
      </c>
      <c r="C101" s="46"/>
      <c r="D101" s="46"/>
    </row>
    <row r="102" spans="1:4" x14ac:dyDescent="0.2">
      <c r="A102" s="45" t="s">
        <v>485</v>
      </c>
      <c r="B102" s="45">
        <v>200</v>
      </c>
      <c r="C102" s="46"/>
      <c r="D102" s="46"/>
    </row>
    <row r="103" spans="1:4" x14ac:dyDescent="0.2">
      <c r="A103" s="45" t="s">
        <v>464</v>
      </c>
      <c r="B103" s="45">
        <v>175</v>
      </c>
      <c r="C103" s="46"/>
      <c r="D103" s="46"/>
    </row>
    <row r="104" spans="1:4" x14ac:dyDescent="0.2">
      <c r="A104" s="45" t="s">
        <v>334</v>
      </c>
      <c r="B104" s="45">
        <v>200</v>
      </c>
      <c r="C104" s="46"/>
      <c r="D104" s="46"/>
    </row>
    <row r="105" spans="1:4" x14ac:dyDescent="0.2">
      <c r="A105" s="45" t="s">
        <v>335</v>
      </c>
      <c r="B105" s="45">
        <v>175</v>
      </c>
      <c r="C105" s="46"/>
      <c r="D105" s="46"/>
    </row>
    <row r="106" spans="1:4" x14ac:dyDescent="0.2">
      <c r="A106" s="45" t="s">
        <v>341</v>
      </c>
      <c r="B106" s="45">
        <v>175</v>
      </c>
      <c r="C106" s="46"/>
      <c r="D106" s="46"/>
    </row>
    <row r="107" spans="1:4" x14ac:dyDescent="0.2">
      <c r="A107" s="45" t="s">
        <v>342</v>
      </c>
      <c r="B107" s="45">
        <v>175</v>
      </c>
      <c r="C107" s="46"/>
      <c r="D107" s="46"/>
    </row>
    <row r="108" spans="1:4" x14ac:dyDescent="0.2">
      <c r="A108" s="45" t="s">
        <v>465</v>
      </c>
      <c r="B108" s="45">
        <v>100</v>
      </c>
      <c r="C108" s="46"/>
      <c r="D108" s="46"/>
    </row>
    <row r="109" spans="1:4" x14ac:dyDescent="0.2">
      <c r="A109" s="45" t="s">
        <v>336</v>
      </c>
      <c r="B109" s="45">
        <v>200</v>
      </c>
      <c r="C109" s="46"/>
      <c r="D109" s="46"/>
    </row>
    <row r="110" spans="1:4" x14ac:dyDescent="0.2">
      <c r="A110" s="45" t="s">
        <v>343</v>
      </c>
      <c r="B110" s="45">
        <v>200</v>
      </c>
      <c r="C110" s="46"/>
      <c r="D110" s="46"/>
    </row>
    <row r="111" spans="1:4" x14ac:dyDescent="0.2">
      <c r="A111" s="45" t="s">
        <v>337</v>
      </c>
      <c r="B111" s="45">
        <v>200</v>
      </c>
      <c r="C111" s="46"/>
      <c r="D111" s="46"/>
    </row>
    <row r="112" spans="1:4" x14ac:dyDescent="0.2">
      <c r="A112" s="45" t="s">
        <v>466</v>
      </c>
      <c r="B112" s="45">
        <v>125</v>
      </c>
      <c r="C112" s="46"/>
      <c r="D112" s="46"/>
    </row>
    <row r="113" spans="1:4" x14ac:dyDescent="0.2">
      <c r="A113" s="45" t="s">
        <v>368</v>
      </c>
      <c r="B113" s="45" t="s">
        <v>256</v>
      </c>
      <c r="C113" s="46"/>
      <c r="D113" s="46"/>
    </row>
    <row r="114" spans="1:4" x14ac:dyDescent="0.2">
      <c r="A114" s="45" t="s">
        <v>163</v>
      </c>
      <c r="B114" s="45" t="s">
        <v>256</v>
      </c>
      <c r="C114" s="46"/>
      <c r="D114" s="46"/>
    </row>
    <row r="115" spans="1:4" x14ac:dyDescent="0.2">
      <c r="A115" s="45" t="s">
        <v>269</v>
      </c>
      <c r="B115" s="45">
        <v>55</v>
      </c>
      <c r="C115" s="46"/>
      <c r="D115" s="46"/>
    </row>
    <row r="116" spans="1:4" x14ac:dyDescent="0.2">
      <c r="A116" s="45" t="s">
        <v>210</v>
      </c>
      <c r="B116" s="45" t="s">
        <v>256</v>
      </c>
      <c r="C116" s="46"/>
      <c r="D116" s="46"/>
    </row>
    <row r="117" spans="1:4" x14ac:dyDescent="0.2">
      <c r="A117" s="45" t="s">
        <v>375</v>
      </c>
      <c r="B117" s="45" t="s">
        <v>256</v>
      </c>
      <c r="C117" s="46"/>
      <c r="D117" s="46"/>
    </row>
    <row r="118" spans="1:4" x14ac:dyDescent="0.2">
      <c r="A118" s="45" t="s">
        <v>376</v>
      </c>
      <c r="B118" s="45" t="s">
        <v>256</v>
      </c>
      <c r="C118" s="46"/>
      <c r="D118" s="46"/>
    </row>
    <row r="119" spans="1:4" x14ac:dyDescent="0.2">
      <c r="A119" s="45" t="s">
        <v>109</v>
      </c>
      <c r="B119" s="45">
        <v>25</v>
      </c>
      <c r="C119" s="46"/>
      <c r="D119" s="46"/>
    </row>
    <row r="120" spans="1:4" x14ac:dyDescent="0.2">
      <c r="A120" s="45" t="s">
        <v>110</v>
      </c>
      <c r="B120" s="45">
        <v>25</v>
      </c>
      <c r="C120" s="46"/>
      <c r="D120" s="46"/>
    </row>
    <row r="121" spans="1:4" x14ac:dyDescent="0.2">
      <c r="A121" s="45" t="s">
        <v>111</v>
      </c>
      <c r="B121" s="45">
        <v>30</v>
      </c>
      <c r="C121" s="46"/>
      <c r="D121" s="46"/>
    </row>
    <row r="122" spans="1:4" x14ac:dyDescent="0.2">
      <c r="A122" s="45" t="s">
        <v>164</v>
      </c>
      <c r="B122" s="45" t="s">
        <v>256</v>
      </c>
      <c r="C122" s="46"/>
      <c r="D122" s="46"/>
    </row>
    <row r="123" spans="1:4" x14ac:dyDescent="0.2">
      <c r="A123" s="45" t="s">
        <v>266</v>
      </c>
      <c r="B123" s="45">
        <v>25</v>
      </c>
      <c r="C123" s="46"/>
      <c r="D123" s="46"/>
    </row>
    <row r="124" spans="1:4" x14ac:dyDescent="0.2">
      <c r="A124" s="45" t="s">
        <v>270</v>
      </c>
      <c r="B124" s="45">
        <v>25</v>
      </c>
      <c r="C124" s="46"/>
      <c r="D124" s="46"/>
    </row>
    <row r="125" spans="1:4" x14ac:dyDescent="0.2">
      <c r="A125" s="45" t="s">
        <v>356</v>
      </c>
      <c r="B125" s="45">
        <v>50</v>
      </c>
      <c r="C125" s="46"/>
      <c r="D125" s="46"/>
    </row>
    <row r="126" spans="1:4" x14ac:dyDescent="0.2">
      <c r="A126" s="45" t="s">
        <v>271</v>
      </c>
      <c r="B126" s="45">
        <v>25</v>
      </c>
      <c r="C126" s="46"/>
      <c r="D126" s="46"/>
    </row>
    <row r="127" spans="1:4" x14ac:dyDescent="0.2">
      <c r="A127" s="45" t="s">
        <v>272</v>
      </c>
      <c r="B127" s="45">
        <v>25</v>
      </c>
      <c r="C127" s="46"/>
      <c r="D127" s="46"/>
    </row>
    <row r="128" spans="1:4" x14ac:dyDescent="0.2">
      <c r="A128" s="45" t="s">
        <v>112</v>
      </c>
      <c r="B128" s="45">
        <v>50</v>
      </c>
      <c r="C128" s="46"/>
      <c r="D128" s="46"/>
    </row>
    <row r="129" spans="1:5" x14ac:dyDescent="0.2">
      <c r="A129" s="45" t="s">
        <v>273</v>
      </c>
      <c r="B129" s="45">
        <v>25</v>
      </c>
      <c r="C129" s="46"/>
      <c r="D129" s="46"/>
    </row>
    <row r="130" spans="1:5" x14ac:dyDescent="0.2">
      <c r="A130" s="45" t="s">
        <v>436</v>
      </c>
      <c r="B130" s="45">
        <v>25</v>
      </c>
      <c r="C130" s="46"/>
      <c r="D130" s="46"/>
      <c r="E130" s="56"/>
    </row>
    <row r="131" spans="1:5" x14ac:dyDescent="0.2">
      <c r="A131" s="45" t="s">
        <v>274</v>
      </c>
      <c r="B131" s="45">
        <v>25</v>
      </c>
      <c r="C131" s="46"/>
      <c r="D131" s="46"/>
    </row>
    <row r="132" spans="1:5" x14ac:dyDescent="0.2">
      <c r="A132" s="45" t="s">
        <v>153</v>
      </c>
      <c r="B132" s="45">
        <v>55</v>
      </c>
      <c r="C132" s="46"/>
      <c r="D132" s="46"/>
    </row>
    <row r="133" spans="1:5" x14ac:dyDescent="0.2">
      <c r="A133" s="45" t="s">
        <v>275</v>
      </c>
      <c r="B133" s="45">
        <v>25</v>
      </c>
      <c r="C133" s="46"/>
      <c r="D133" s="46"/>
    </row>
    <row r="134" spans="1:5" x14ac:dyDescent="0.2">
      <c r="A134" s="45" t="s">
        <v>302</v>
      </c>
      <c r="B134" s="45">
        <v>50</v>
      </c>
      <c r="C134" s="46"/>
      <c r="D134" s="46"/>
    </row>
    <row r="135" spans="1:5" x14ac:dyDescent="0.2">
      <c r="A135" s="45" t="s">
        <v>303</v>
      </c>
      <c r="B135" s="45">
        <v>25</v>
      </c>
      <c r="C135" s="46"/>
      <c r="D135" s="46"/>
    </row>
    <row r="136" spans="1:5" x14ac:dyDescent="0.2">
      <c r="A136" s="45" t="s">
        <v>276</v>
      </c>
      <c r="B136" s="45">
        <v>25</v>
      </c>
      <c r="C136" s="46"/>
      <c r="D136" s="46"/>
    </row>
    <row r="137" spans="1:5" x14ac:dyDescent="0.2">
      <c r="A137" s="45" t="s">
        <v>277</v>
      </c>
      <c r="B137" s="45">
        <v>25</v>
      </c>
      <c r="C137" s="46"/>
      <c r="D137" s="46"/>
    </row>
    <row r="138" spans="1:5" x14ac:dyDescent="0.2">
      <c r="A138" s="45" t="s">
        <v>278</v>
      </c>
      <c r="B138" s="45">
        <v>25</v>
      </c>
      <c r="C138" s="46"/>
      <c r="D138" s="46"/>
    </row>
    <row r="139" spans="1:5" x14ac:dyDescent="0.2">
      <c r="A139" s="45" t="s">
        <v>279</v>
      </c>
      <c r="B139" s="45">
        <v>25</v>
      </c>
      <c r="C139" s="46"/>
      <c r="D139" s="46"/>
    </row>
    <row r="140" spans="1:5" x14ac:dyDescent="0.2">
      <c r="A140" s="45" t="s">
        <v>447</v>
      </c>
      <c r="B140" s="45">
        <v>25</v>
      </c>
      <c r="C140" s="46"/>
      <c r="D140" s="46"/>
    </row>
    <row r="141" spans="1:5" x14ac:dyDescent="0.2">
      <c r="A141" s="45" t="s">
        <v>113</v>
      </c>
      <c r="B141" s="45">
        <v>40</v>
      </c>
      <c r="C141" s="46"/>
      <c r="D141" s="46"/>
    </row>
    <row r="142" spans="1:5" x14ac:dyDescent="0.2">
      <c r="A142" s="45" t="s">
        <v>304</v>
      </c>
      <c r="B142" s="45">
        <v>50</v>
      </c>
      <c r="C142" s="46"/>
      <c r="D142" s="46"/>
    </row>
    <row r="143" spans="1:5" x14ac:dyDescent="0.2">
      <c r="A143" s="45" t="s">
        <v>154</v>
      </c>
      <c r="B143" s="45">
        <v>55</v>
      </c>
      <c r="C143" s="46"/>
      <c r="D143" s="46"/>
    </row>
    <row r="144" spans="1:5" x14ac:dyDescent="0.2">
      <c r="A144" s="45" t="s">
        <v>357</v>
      </c>
      <c r="B144" s="45">
        <v>25</v>
      </c>
      <c r="C144" s="46"/>
      <c r="D144" s="46"/>
    </row>
    <row r="145" spans="1:5" x14ac:dyDescent="0.2">
      <c r="A145" s="45" t="s">
        <v>155</v>
      </c>
      <c r="B145" s="45">
        <v>25</v>
      </c>
      <c r="C145" s="46"/>
      <c r="D145" s="46"/>
    </row>
    <row r="146" spans="1:5" x14ac:dyDescent="0.2">
      <c r="A146" s="45" t="s">
        <v>211</v>
      </c>
      <c r="B146" s="45" t="s">
        <v>256</v>
      </c>
      <c r="C146" s="46"/>
      <c r="D146" s="46"/>
    </row>
    <row r="147" spans="1:5" x14ac:dyDescent="0.2">
      <c r="A147" s="45" t="s">
        <v>165</v>
      </c>
      <c r="B147" s="45" t="s">
        <v>256</v>
      </c>
      <c r="C147" s="46"/>
      <c r="D147" s="46"/>
    </row>
    <row r="148" spans="1:5" ht="12" customHeight="1" x14ac:dyDescent="0.2">
      <c r="A148" s="45" t="s">
        <v>212</v>
      </c>
      <c r="B148" s="45" t="s">
        <v>256</v>
      </c>
      <c r="C148" s="46"/>
      <c r="D148" s="46"/>
    </row>
    <row r="149" spans="1:5" x14ac:dyDescent="0.2">
      <c r="A149" s="45" t="s">
        <v>166</v>
      </c>
      <c r="B149" s="45" t="s">
        <v>256</v>
      </c>
      <c r="C149" s="46"/>
      <c r="D149" s="46"/>
    </row>
    <row r="150" spans="1:5" x14ac:dyDescent="0.2">
      <c r="A150" s="45" t="s">
        <v>354</v>
      </c>
      <c r="B150" s="45">
        <v>253</v>
      </c>
      <c r="C150" s="46"/>
      <c r="D150" s="46"/>
    </row>
    <row r="151" spans="1:5" x14ac:dyDescent="0.2">
      <c r="A151" s="45" t="s">
        <v>486</v>
      </c>
      <c r="B151" s="45">
        <v>15</v>
      </c>
      <c r="C151" s="46"/>
      <c r="D151" s="46"/>
    </row>
    <row r="152" spans="1:5" x14ac:dyDescent="0.2">
      <c r="A152" s="45" t="s">
        <v>213</v>
      </c>
      <c r="B152" s="45" t="s">
        <v>256</v>
      </c>
      <c r="C152" s="46"/>
      <c r="D152" s="46"/>
    </row>
    <row r="153" spans="1:5" x14ac:dyDescent="0.2">
      <c r="A153" s="45" t="s">
        <v>445</v>
      </c>
      <c r="B153" s="45">
        <v>40</v>
      </c>
      <c r="C153" s="46"/>
      <c r="D153" s="46"/>
      <c r="E153" s="56"/>
    </row>
    <row r="154" spans="1:5" x14ac:dyDescent="0.2">
      <c r="A154" s="45" t="s">
        <v>369</v>
      </c>
      <c r="B154" s="45" t="s">
        <v>256</v>
      </c>
      <c r="C154" s="46"/>
      <c r="D154" s="46"/>
    </row>
    <row r="155" spans="1:5" x14ac:dyDescent="0.2">
      <c r="A155" s="45" t="s">
        <v>446</v>
      </c>
      <c r="B155" s="45">
        <v>30</v>
      </c>
      <c r="C155" s="46"/>
      <c r="D155" s="46"/>
    </row>
    <row r="156" spans="1:5" x14ac:dyDescent="0.2">
      <c r="A156" s="45" t="s">
        <v>344</v>
      </c>
      <c r="B156" s="45">
        <v>25</v>
      </c>
      <c r="C156" s="46"/>
      <c r="D156" s="46"/>
    </row>
    <row r="157" spans="1:5" x14ac:dyDescent="0.2">
      <c r="A157" s="45" t="s">
        <v>345</v>
      </c>
      <c r="B157" s="45">
        <v>40</v>
      </c>
      <c r="C157" s="46"/>
      <c r="D157" s="46"/>
    </row>
    <row r="158" spans="1:5" x14ac:dyDescent="0.2">
      <c r="A158" s="45" t="s">
        <v>346</v>
      </c>
      <c r="B158" s="45">
        <v>40</v>
      </c>
      <c r="C158" s="46"/>
      <c r="D158" s="46"/>
    </row>
    <row r="159" spans="1:5" x14ac:dyDescent="0.2">
      <c r="A159" s="45" t="s">
        <v>347</v>
      </c>
      <c r="B159" s="45">
        <v>25</v>
      </c>
      <c r="C159" s="46"/>
      <c r="D159" s="46"/>
    </row>
    <row r="160" spans="1:5" x14ac:dyDescent="0.2">
      <c r="A160" s="45" t="s">
        <v>437</v>
      </c>
      <c r="B160" s="45">
        <v>50</v>
      </c>
      <c r="C160" s="46"/>
      <c r="D160" s="46"/>
      <c r="E160" s="56"/>
    </row>
    <row r="161" spans="1:5" x14ac:dyDescent="0.2">
      <c r="A161" s="45" t="s">
        <v>370</v>
      </c>
      <c r="B161" s="45" t="s">
        <v>256</v>
      </c>
      <c r="C161" s="46"/>
      <c r="D161" s="46"/>
    </row>
    <row r="162" spans="1:5" x14ac:dyDescent="0.2">
      <c r="A162" s="45" t="s">
        <v>288</v>
      </c>
      <c r="B162" s="45">
        <v>25</v>
      </c>
      <c r="C162" s="46"/>
      <c r="D162" s="46"/>
    </row>
    <row r="163" spans="1:5" x14ac:dyDescent="0.2">
      <c r="A163" s="45" t="s">
        <v>300</v>
      </c>
      <c r="B163" s="45">
        <v>45</v>
      </c>
      <c r="C163" s="46"/>
      <c r="D163" s="46"/>
    </row>
    <row r="164" spans="1:5" x14ac:dyDescent="0.2">
      <c r="A164" s="45" t="s">
        <v>167</v>
      </c>
      <c r="B164" s="45" t="s">
        <v>256</v>
      </c>
      <c r="C164" s="46"/>
      <c r="D164" s="46"/>
    </row>
    <row r="165" spans="1:5" x14ac:dyDescent="0.2">
      <c r="A165" s="45" t="s">
        <v>114</v>
      </c>
      <c r="B165" s="45">
        <v>25</v>
      </c>
      <c r="C165" s="46"/>
      <c r="D165" s="46"/>
    </row>
    <row r="166" spans="1:5" x14ac:dyDescent="0.2">
      <c r="A166" s="45" t="s">
        <v>115</v>
      </c>
      <c r="B166" s="45">
        <v>25</v>
      </c>
      <c r="C166" s="46"/>
      <c r="D166" s="46"/>
    </row>
    <row r="167" spans="1:5" x14ac:dyDescent="0.2">
      <c r="A167" s="45" t="s">
        <v>116</v>
      </c>
      <c r="B167" s="45">
        <v>30</v>
      </c>
      <c r="C167" s="46"/>
      <c r="D167" s="46"/>
    </row>
    <row r="168" spans="1:5" x14ac:dyDescent="0.2">
      <c r="A168" s="45" t="s">
        <v>117</v>
      </c>
      <c r="B168" s="45">
        <v>30</v>
      </c>
      <c r="C168" s="46"/>
      <c r="D168" s="46"/>
    </row>
    <row r="169" spans="1:5" x14ac:dyDescent="0.2">
      <c r="A169" s="45" t="s">
        <v>118</v>
      </c>
      <c r="B169" s="45">
        <v>25</v>
      </c>
      <c r="C169" s="46"/>
      <c r="D169" s="46"/>
    </row>
    <row r="170" spans="1:5" x14ac:dyDescent="0.2">
      <c r="A170" s="45" t="s">
        <v>438</v>
      </c>
      <c r="B170" s="45">
        <v>25</v>
      </c>
      <c r="C170" s="46"/>
      <c r="D170" s="46"/>
      <c r="E170" s="56"/>
    </row>
    <row r="171" spans="1:5" x14ac:dyDescent="0.2">
      <c r="A171" s="45" t="s">
        <v>119</v>
      </c>
      <c r="B171" s="45">
        <v>25</v>
      </c>
      <c r="C171" s="46"/>
      <c r="D171" s="46"/>
    </row>
    <row r="172" spans="1:5" x14ac:dyDescent="0.2">
      <c r="A172" s="45" t="s">
        <v>86</v>
      </c>
      <c r="B172" s="45">
        <v>25</v>
      </c>
      <c r="C172" s="46"/>
      <c r="D172" s="46"/>
    </row>
    <row r="173" spans="1:5" x14ac:dyDescent="0.2">
      <c r="A173" s="45" t="s">
        <v>262</v>
      </c>
      <c r="B173" s="45">
        <v>25</v>
      </c>
      <c r="C173" s="46"/>
      <c r="D173" s="46"/>
    </row>
    <row r="174" spans="1:5" x14ac:dyDescent="0.2">
      <c r="A174" s="45" t="s">
        <v>120</v>
      </c>
      <c r="B174" s="45">
        <v>25</v>
      </c>
      <c r="C174" s="46"/>
      <c r="D174" s="46"/>
    </row>
    <row r="175" spans="1:5" x14ac:dyDescent="0.2">
      <c r="A175" s="45" t="s">
        <v>214</v>
      </c>
      <c r="B175" s="45" t="s">
        <v>256</v>
      </c>
      <c r="C175" s="46"/>
      <c r="D175" s="46"/>
    </row>
    <row r="176" spans="1:5" x14ac:dyDescent="0.2">
      <c r="A176" s="45" t="s">
        <v>46</v>
      </c>
      <c r="B176" s="45">
        <v>30</v>
      </c>
      <c r="C176" s="46"/>
      <c r="D176" s="46"/>
    </row>
    <row r="177" spans="1:4" x14ac:dyDescent="0.2">
      <c r="A177" s="45" t="s">
        <v>47</v>
      </c>
      <c r="B177" s="45">
        <v>45</v>
      </c>
      <c r="C177" s="46"/>
      <c r="D177" s="46"/>
    </row>
    <row r="178" spans="1:4" x14ac:dyDescent="0.2">
      <c r="A178" s="45" t="s">
        <v>289</v>
      </c>
      <c r="B178" s="45">
        <v>45</v>
      </c>
      <c r="C178" s="46"/>
      <c r="D178" s="46"/>
    </row>
    <row r="179" spans="1:4" x14ac:dyDescent="0.2">
      <c r="A179" s="45" t="s">
        <v>290</v>
      </c>
      <c r="B179" s="45">
        <v>45</v>
      </c>
      <c r="C179" s="46"/>
      <c r="D179" s="46"/>
    </row>
    <row r="180" spans="1:4" x14ac:dyDescent="0.2">
      <c r="A180" s="45" t="s">
        <v>121</v>
      </c>
      <c r="B180" s="45">
        <v>25</v>
      </c>
      <c r="C180" s="46"/>
      <c r="D180" s="46"/>
    </row>
    <row r="181" spans="1:4" x14ac:dyDescent="0.2">
      <c r="A181" s="45" t="s">
        <v>168</v>
      </c>
      <c r="B181" s="45" t="s">
        <v>256</v>
      </c>
      <c r="C181" s="46"/>
      <c r="D181" s="46"/>
    </row>
    <row r="182" spans="1:4" x14ac:dyDescent="0.2">
      <c r="A182" s="45" t="s">
        <v>80</v>
      </c>
      <c r="B182" s="45">
        <v>25</v>
      </c>
      <c r="C182" s="46"/>
      <c r="D182" s="46"/>
    </row>
    <row r="183" spans="1:4" x14ac:dyDescent="0.2">
      <c r="A183" s="45" t="s">
        <v>81</v>
      </c>
      <c r="B183" s="45">
        <v>60</v>
      </c>
      <c r="C183" s="46"/>
      <c r="D183" s="46"/>
    </row>
    <row r="184" spans="1:4" x14ac:dyDescent="0.2">
      <c r="A184" s="45" t="s">
        <v>82</v>
      </c>
      <c r="B184" s="45">
        <v>65</v>
      </c>
      <c r="C184" s="46"/>
      <c r="D184" s="46"/>
    </row>
    <row r="185" spans="1:4" x14ac:dyDescent="0.2">
      <c r="A185" s="45" t="s">
        <v>291</v>
      </c>
      <c r="B185" s="45">
        <v>125</v>
      </c>
      <c r="C185" s="46"/>
      <c r="D185" s="46"/>
    </row>
    <row r="186" spans="1:4" x14ac:dyDescent="0.2">
      <c r="A186" s="45" t="s">
        <v>25</v>
      </c>
      <c r="B186" s="45">
        <v>25</v>
      </c>
      <c r="C186" s="46"/>
      <c r="D186" s="46"/>
    </row>
    <row r="187" spans="1:4" x14ac:dyDescent="0.2">
      <c r="A187" s="45" t="s">
        <v>26</v>
      </c>
      <c r="B187" s="45">
        <v>25</v>
      </c>
      <c r="C187" s="46"/>
      <c r="D187" s="46"/>
    </row>
    <row r="188" spans="1:4" x14ac:dyDescent="0.2">
      <c r="A188" s="45" t="s">
        <v>27</v>
      </c>
      <c r="B188" s="45">
        <v>25</v>
      </c>
      <c r="C188" s="46"/>
      <c r="D188" s="46"/>
    </row>
    <row r="189" spans="1:4" x14ac:dyDescent="0.2">
      <c r="A189" s="45" t="s">
        <v>28</v>
      </c>
      <c r="B189" s="45">
        <v>150</v>
      </c>
      <c r="C189" s="46"/>
      <c r="D189" s="46"/>
    </row>
    <row r="190" spans="1:4" x14ac:dyDescent="0.2">
      <c r="A190" s="45" t="s">
        <v>29</v>
      </c>
      <c r="B190" s="45">
        <v>25</v>
      </c>
      <c r="C190" s="46"/>
      <c r="D190" s="46"/>
    </row>
    <row r="191" spans="1:4" x14ac:dyDescent="0.2">
      <c r="A191" s="45" t="s">
        <v>122</v>
      </c>
      <c r="B191" s="45">
        <v>70</v>
      </c>
      <c r="C191" s="46"/>
      <c r="D191" s="46"/>
    </row>
    <row r="192" spans="1:4" x14ac:dyDescent="0.2">
      <c r="A192" s="45" t="s">
        <v>30</v>
      </c>
      <c r="B192" s="45">
        <v>70</v>
      </c>
      <c r="C192" s="46"/>
      <c r="D192" s="46"/>
    </row>
    <row r="193" spans="1:4" x14ac:dyDescent="0.2">
      <c r="A193" s="45" t="s">
        <v>292</v>
      </c>
      <c r="B193" s="45">
        <v>85</v>
      </c>
      <c r="C193" s="46"/>
      <c r="D193" s="46"/>
    </row>
    <row r="194" spans="1:4" x14ac:dyDescent="0.2">
      <c r="A194" s="45" t="s">
        <v>123</v>
      </c>
      <c r="B194" s="45">
        <v>25</v>
      </c>
      <c r="C194" s="46"/>
      <c r="D194" s="46"/>
    </row>
    <row r="195" spans="1:4" x14ac:dyDescent="0.2">
      <c r="A195" s="45" t="s">
        <v>31</v>
      </c>
      <c r="B195" s="45">
        <v>25</v>
      </c>
      <c r="C195" s="46"/>
      <c r="D195" s="46"/>
    </row>
    <row r="196" spans="1:4" x14ac:dyDescent="0.2">
      <c r="A196" s="45" t="s">
        <v>215</v>
      </c>
      <c r="B196" s="45" t="s">
        <v>256</v>
      </c>
      <c r="C196" s="46"/>
      <c r="D196" s="46"/>
    </row>
    <row r="197" spans="1:4" x14ac:dyDescent="0.2">
      <c r="A197" s="45" t="s">
        <v>293</v>
      </c>
      <c r="B197" s="45">
        <v>25</v>
      </c>
      <c r="C197" s="46"/>
      <c r="D197" s="46"/>
    </row>
    <row r="198" spans="1:4" x14ac:dyDescent="0.2">
      <c r="A198" s="45" t="s">
        <v>294</v>
      </c>
      <c r="B198" s="45">
        <v>25</v>
      </c>
      <c r="C198" s="46"/>
      <c r="D198" s="46"/>
    </row>
    <row r="199" spans="1:4" x14ac:dyDescent="0.2">
      <c r="A199" s="45" t="s">
        <v>295</v>
      </c>
      <c r="B199" s="45">
        <v>85</v>
      </c>
      <c r="C199" s="46"/>
      <c r="D199" s="46"/>
    </row>
    <row r="200" spans="1:4" x14ac:dyDescent="0.2">
      <c r="A200" s="45" t="s">
        <v>349</v>
      </c>
      <c r="B200" s="45">
        <v>35</v>
      </c>
      <c r="C200" s="46"/>
      <c r="D200" s="46"/>
    </row>
    <row r="201" spans="1:4" x14ac:dyDescent="0.2">
      <c r="A201" s="45" t="s">
        <v>124</v>
      </c>
      <c r="B201" s="45">
        <v>25</v>
      </c>
      <c r="C201" s="46"/>
      <c r="D201" s="46"/>
    </row>
    <row r="202" spans="1:4" x14ac:dyDescent="0.2">
      <c r="A202" s="45" t="s">
        <v>170</v>
      </c>
      <c r="B202" s="45" t="s">
        <v>256</v>
      </c>
      <c r="C202" s="46"/>
      <c r="D202" s="46"/>
    </row>
    <row r="203" spans="1:4" x14ac:dyDescent="0.2">
      <c r="A203" s="45" t="s">
        <v>32</v>
      </c>
      <c r="B203" s="45">
        <v>25</v>
      </c>
      <c r="C203" s="46"/>
      <c r="D203" s="46"/>
    </row>
    <row r="204" spans="1:4" x14ac:dyDescent="0.2">
      <c r="A204" s="45" t="s">
        <v>33</v>
      </c>
      <c r="B204" s="45">
        <v>25</v>
      </c>
      <c r="C204" s="46"/>
      <c r="D204" s="46"/>
    </row>
    <row r="205" spans="1:4" x14ac:dyDescent="0.2">
      <c r="A205" s="45" t="s">
        <v>34</v>
      </c>
      <c r="B205" s="45">
        <v>55</v>
      </c>
      <c r="C205" s="46"/>
      <c r="D205" s="46"/>
    </row>
    <row r="206" spans="1:4" x14ac:dyDescent="0.2">
      <c r="A206" s="45" t="s">
        <v>296</v>
      </c>
      <c r="B206" s="45">
        <v>60</v>
      </c>
      <c r="C206" s="46"/>
      <c r="D206" s="46"/>
    </row>
    <row r="207" spans="1:4" x14ac:dyDescent="0.2">
      <c r="A207" s="45" t="s">
        <v>35</v>
      </c>
      <c r="B207" s="45">
        <v>25</v>
      </c>
      <c r="C207" s="46"/>
      <c r="D207" s="46"/>
    </row>
    <row r="208" spans="1:4" x14ac:dyDescent="0.2">
      <c r="A208" s="45" t="s">
        <v>36</v>
      </c>
      <c r="B208" s="45">
        <v>25</v>
      </c>
      <c r="C208" s="46"/>
      <c r="D208" s="46"/>
    </row>
    <row r="209" spans="1:4" x14ac:dyDescent="0.2">
      <c r="A209" s="45" t="s">
        <v>297</v>
      </c>
      <c r="B209" s="45">
        <v>25</v>
      </c>
      <c r="C209" s="46"/>
      <c r="D209" s="46"/>
    </row>
    <row r="210" spans="1:4" x14ac:dyDescent="0.2">
      <c r="A210" s="45" t="s">
        <v>125</v>
      </c>
      <c r="B210" s="45">
        <v>25</v>
      </c>
      <c r="C210" s="46"/>
      <c r="D210" s="46"/>
    </row>
    <row r="211" spans="1:4" x14ac:dyDescent="0.2">
      <c r="A211" s="45" t="s">
        <v>298</v>
      </c>
      <c r="B211" s="45">
        <v>25</v>
      </c>
      <c r="C211" s="46"/>
      <c r="D211" s="46"/>
    </row>
    <row r="212" spans="1:4" x14ac:dyDescent="0.2">
      <c r="A212" s="45" t="s">
        <v>37</v>
      </c>
      <c r="B212" s="45">
        <v>25</v>
      </c>
      <c r="C212" s="46"/>
      <c r="D212" s="46"/>
    </row>
    <row r="213" spans="1:4" ht="13.5" customHeight="1" x14ac:dyDescent="0.2">
      <c r="A213" s="45" t="s">
        <v>350</v>
      </c>
      <c r="B213" s="45">
        <v>25</v>
      </c>
      <c r="C213" s="46"/>
      <c r="D213" s="46"/>
    </row>
    <row r="214" spans="1:4" x14ac:dyDescent="0.2">
      <c r="A214" s="45" t="s">
        <v>299</v>
      </c>
      <c r="B214" s="45">
        <v>25</v>
      </c>
      <c r="C214" s="46"/>
      <c r="D214" s="46"/>
    </row>
    <row r="215" spans="1:4" x14ac:dyDescent="0.2">
      <c r="A215" s="45" t="s">
        <v>38</v>
      </c>
      <c r="B215" s="45">
        <v>25</v>
      </c>
      <c r="C215" s="46"/>
      <c r="D215" s="46"/>
    </row>
    <row r="216" spans="1:4" x14ac:dyDescent="0.2">
      <c r="A216" s="45" t="s">
        <v>126</v>
      </c>
      <c r="B216" s="45">
        <v>35</v>
      </c>
      <c r="C216" s="46"/>
      <c r="D216" s="46"/>
    </row>
    <row r="217" spans="1:4" x14ac:dyDescent="0.2">
      <c r="A217" s="45" t="s">
        <v>127</v>
      </c>
      <c r="B217" s="45">
        <v>35</v>
      </c>
      <c r="C217" s="46"/>
      <c r="D217" s="46"/>
    </row>
    <row r="218" spans="1:4" x14ac:dyDescent="0.2">
      <c r="A218" s="45" t="s">
        <v>217</v>
      </c>
      <c r="B218" s="45" t="s">
        <v>256</v>
      </c>
      <c r="C218" s="46"/>
      <c r="D218" s="46"/>
    </row>
    <row r="219" spans="1:4" x14ac:dyDescent="0.2">
      <c r="A219" s="45" t="s">
        <v>39</v>
      </c>
      <c r="B219" s="45">
        <v>75</v>
      </c>
      <c r="C219" s="46"/>
      <c r="D219" s="46"/>
    </row>
    <row r="220" spans="1:4" x14ac:dyDescent="0.2">
      <c r="A220" s="45" t="s">
        <v>40</v>
      </c>
      <c r="B220" s="45">
        <v>75</v>
      </c>
      <c r="C220" s="46"/>
      <c r="D220" s="46"/>
    </row>
    <row r="221" spans="1:4" x14ac:dyDescent="0.2">
      <c r="A221" s="45" t="s">
        <v>128</v>
      </c>
      <c r="B221" s="45">
        <v>25</v>
      </c>
      <c r="C221" s="46"/>
      <c r="D221" s="46"/>
    </row>
    <row r="222" spans="1:4" x14ac:dyDescent="0.2">
      <c r="A222" s="45" t="s">
        <v>169</v>
      </c>
      <c r="B222" s="45" t="s">
        <v>256</v>
      </c>
      <c r="C222" s="46"/>
      <c r="D222" s="46"/>
    </row>
    <row r="223" spans="1:4" x14ac:dyDescent="0.2">
      <c r="A223" s="45" t="s">
        <v>417</v>
      </c>
      <c r="B223" s="45">
        <v>25</v>
      </c>
      <c r="C223" s="46"/>
      <c r="D223" s="46"/>
    </row>
    <row r="224" spans="1:4" x14ac:dyDescent="0.2">
      <c r="A224" s="45" t="s">
        <v>87</v>
      </c>
      <c r="B224" s="45">
        <v>50</v>
      </c>
      <c r="C224" s="46"/>
      <c r="D224" s="46"/>
    </row>
    <row r="225" spans="1:5" x14ac:dyDescent="0.2">
      <c r="A225" s="45" t="s">
        <v>88</v>
      </c>
      <c r="B225" s="45">
        <v>50</v>
      </c>
      <c r="C225" s="46"/>
      <c r="D225" s="46"/>
    </row>
    <row r="226" spans="1:5" x14ac:dyDescent="0.2">
      <c r="A226" s="45" t="s">
        <v>41</v>
      </c>
      <c r="B226" s="45">
        <v>50</v>
      </c>
      <c r="C226" s="46"/>
      <c r="D226" s="46"/>
    </row>
    <row r="227" spans="1:5" x14ac:dyDescent="0.2">
      <c r="A227" s="45" t="s">
        <v>43</v>
      </c>
      <c r="B227" s="45">
        <v>50</v>
      </c>
      <c r="C227" s="46"/>
      <c r="D227" s="46"/>
    </row>
    <row r="228" spans="1:5" x14ac:dyDescent="0.2">
      <c r="A228" s="45" t="s">
        <v>83</v>
      </c>
      <c r="B228" s="45">
        <v>25</v>
      </c>
      <c r="C228" s="46"/>
      <c r="D228" s="46"/>
    </row>
    <row r="229" spans="1:5" x14ac:dyDescent="0.2">
      <c r="A229" s="45" t="s">
        <v>84</v>
      </c>
      <c r="B229" s="45">
        <v>25</v>
      </c>
      <c r="C229" s="46"/>
      <c r="D229" s="46"/>
    </row>
    <row r="230" spans="1:5" x14ac:dyDescent="0.2">
      <c r="A230" s="45" t="s">
        <v>216</v>
      </c>
      <c r="B230" s="45" t="s">
        <v>256</v>
      </c>
      <c r="C230" s="46"/>
      <c r="D230" s="46"/>
    </row>
    <row r="231" spans="1:5" x14ac:dyDescent="0.2">
      <c r="A231" s="45" t="s">
        <v>171</v>
      </c>
      <c r="B231" s="45" t="s">
        <v>256</v>
      </c>
      <c r="C231" s="46"/>
      <c r="D231" s="46"/>
    </row>
    <row r="232" spans="1:5" x14ac:dyDescent="0.2">
      <c r="A232" s="45" t="s">
        <v>218</v>
      </c>
      <c r="B232" s="45" t="s">
        <v>256</v>
      </c>
      <c r="C232" s="46"/>
      <c r="D232" s="46"/>
    </row>
    <row r="233" spans="1:5" x14ac:dyDescent="0.2">
      <c r="A233" s="45" t="s">
        <v>172</v>
      </c>
      <c r="B233" s="45" t="s">
        <v>256</v>
      </c>
      <c r="C233" s="46"/>
      <c r="D233" s="46"/>
    </row>
    <row r="234" spans="1:5" x14ac:dyDescent="0.2">
      <c r="A234" s="45" t="s">
        <v>219</v>
      </c>
      <c r="B234" s="45" t="s">
        <v>256</v>
      </c>
      <c r="C234" s="46"/>
      <c r="D234" s="46"/>
    </row>
    <row r="235" spans="1:5" x14ac:dyDescent="0.2">
      <c r="A235" s="45" t="s">
        <v>177</v>
      </c>
      <c r="B235" s="45" t="s">
        <v>256</v>
      </c>
      <c r="C235" s="46"/>
      <c r="D235" s="46"/>
    </row>
    <row r="236" spans="1:5" x14ac:dyDescent="0.2">
      <c r="A236" s="45" t="s">
        <v>224</v>
      </c>
      <c r="B236" s="45" t="s">
        <v>256</v>
      </c>
      <c r="C236" s="46"/>
      <c r="D236" s="46"/>
    </row>
    <row r="237" spans="1:5" x14ac:dyDescent="0.2">
      <c r="A237" s="45" t="s">
        <v>173</v>
      </c>
      <c r="B237" s="45" t="s">
        <v>256</v>
      </c>
      <c r="C237" s="46"/>
      <c r="D237" s="46"/>
    </row>
    <row r="238" spans="1:5" x14ac:dyDescent="0.2">
      <c r="A238" s="45" t="s">
        <v>142</v>
      </c>
      <c r="B238" s="45">
        <v>2400</v>
      </c>
      <c r="C238" s="46"/>
      <c r="D238" s="46"/>
      <c r="E238" s="56"/>
    </row>
    <row r="239" spans="1:5" x14ac:dyDescent="0.2">
      <c r="A239" s="45" t="s">
        <v>220</v>
      </c>
      <c r="B239" s="45" t="s">
        <v>256</v>
      </c>
      <c r="C239" s="46"/>
      <c r="D239" s="46"/>
    </row>
    <row r="240" spans="1:5" x14ac:dyDescent="0.2">
      <c r="A240" s="45" t="s">
        <v>175</v>
      </c>
      <c r="B240" s="45" t="s">
        <v>256</v>
      </c>
      <c r="C240" s="46"/>
      <c r="D240" s="46"/>
    </row>
    <row r="241" spans="1:4" x14ac:dyDescent="0.2">
      <c r="A241" s="45" t="s">
        <v>222</v>
      </c>
      <c r="B241" s="45" t="s">
        <v>256</v>
      </c>
      <c r="C241" s="46"/>
      <c r="D241" s="46"/>
    </row>
    <row r="242" spans="1:4" x14ac:dyDescent="0.2">
      <c r="A242" s="45" t="s">
        <v>178</v>
      </c>
      <c r="B242" s="45" t="s">
        <v>256</v>
      </c>
      <c r="C242" s="46"/>
      <c r="D242" s="46"/>
    </row>
    <row r="243" spans="1:4" x14ac:dyDescent="0.2">
      <c r="A243" s="45" t="s">
        <v>225</v>
      </c>
      <c r="B243" s="45" t="s">
        <v>256</v>
      </c>
      <c r="C243" s="46"/>
      <c r="D243" s="46"/>
    </row>
    <row r="244" spans="1:4" x14ac:dyDescent="0.2">
      <c r="A244" s="45" t="s">
        <v>176</v>
      </c>
      <c r="B244" s="45" t="s">
        <v>256</v>
      </c>
      <c r="C244" s="46"/>
      <c r="D244" s="46"/>
    </row>
    <row r="245" spans="1:4" x14ac:dyDescent="0.2">
      <c r="A245" s="45" t="s">
        <v>223</v>
      </c>
      <c r="B245" s="45" t="s">
        <v>256</v>
      </c>
      <c r="C245" s="46"/>
      <c r="D245" s="46"/>
    </row>
    <row r="246" spans="1:4" x14ac:dyDescent="0.2">
      <c r="A246" s="45" t="s">
        <v>379</v>
      </c>
      <c r="B246" s="45">
        <v>30</v>
      </c>
      <c r="C246" s="46"/>
      <c r="D246" s="46"/>
    </row>
    <row r="247" spans="1:4" x14ac:dyDescent="0.2">
      <c r="A247" s="45" t="s">
        <v>174</v>
      </c>
      <c r="B247" s="45" t="s">
        <v>256</v>
      </c>
      <c r="C247" s="46"/>
      <c r="D247" s="46"/>
    </row>
    <row r="248" spans="1:4" x14ac:dyDescent="0.2">
      <c r="A248" s="45" t="s">
        <v>221</v>
      </c>
      <c r="B248" s="45" t="s">
        <v>256</v>
      </c>
      <c r="C248" s="46"/>
      <c r="D248" s="46"/>
    </row>
    <row r="249" spans="1:4" x14ac:dyDescent="0.2">
      <c r="A249" s="45" t="s">
        <v>180</v>
      </c>
      <c r="B249" s="45" t="s">
        <v>256</v>
      </c>
      <c r="C249" s="46"/>
      <c r="D249" s="46"/>
    </row>
    <row r="250" spans="1:4" x14ac:dyDescent="0.2">
      <c r="A250" s="45" t="s">
        <v>227</v>
      </c>
      <c r="B250" s="45" t="s">
        <v>256</v>
      </c>
      <c r="C250" s="46"/>
      <c r="D250" s="46"/>
    </row>
    <row r="251" spans="1:4" x14ac:dyDescent="0.2">
      <c r="A251" s="45" t="s">
        <v>183</v>
      </c>
      <c r="B251" s="45" t="s">
        <v>256</v>
      </c>
      <c r="C251" s="46"/>
      <c r="D251" s="46"/>
    </row>
    <row r="252" spans="1:4" x14ac:dyDescent="0.2">
      <c r="A252" s="45" t="s">
        <v>230</v>
      </c>
      <c r="B252" s="45" t="s">
        <v>256</v>
      </c>
      <c r="C252" s="46"/>
      <c r="D252" s="46"/>
    </row>
    <row r="253" spans="1:4" x14ac:dyDescent="0.2">
      <c r="A253" s="45" t="s">
        <v>184</v>
      </c>
      <c r="B253" s="45" t="s">
        <v>256</v>
      </c>
      <c r="C253" s="46"/>
      <c r="D253" s="46"/>
    </row>
    <row r="254" spans="1:4" x14ac:dyDescent="0.2">
      <c r="A254" s="45" t="s">
        <v>5</v>
      </c>
      <c r="B254" s="45">
        <v>30</v>
      </c>
      <c r="C254" s="46"/>
      <c r="D254" s="46"/>
    </row>
    <row r="255" spans="1:4" x14ac:dyDescent="0.2">
      <c r="A255" s="45" t="s">
        <v>461</v>
      </c>
      <c r="B255" s="45">
        <v>25</v>
      </c>
      <c r="C255" s="46"/>
      <c r="D255" s="46"/>
    </row>
    <row r="256" spans="1:4" x14ac:dyDescent="0.2">
      <c r="A256" s="45" t="s">
        <v>512</v>
      </c>
      <c r="B256" s="45">
        <v>25</v>
      </c>
      <c r="C256" s="46"/>
      <c r="D256" s="46"/>
    </row>
    <row r="257" spans="1:4" x14ac:dyDescent="0.2">
      <c r="A257" s="45" t="s">
        <v>231</v>
      </c>
      <c r="B257" s="45" t="s">
        <v>256</v>
      </c>
      <c r="C257" s="46"/>
      <c r="D257" s="46"/>
    </row>
    <row r="258" spans="1:4" x14ac:dyDescent="0.2">
      <c r="A258" s="45" t="s">
        <v>181</v>
      </c>
      <c r="B258" s="45" t="s">
        <v>256</v>
      </c>
      <c r="C258" s="46"/>
      <c r="D258" s="46"/>
    </row>
    <row r="259" spans="1:4" x14ac:dyDescent="0.2">
      <c r="A259" s="45" t="s">
        <v>228</v>
      </c>
      <c r="B259" s="45" t="s">
        <v>256</v>
      </c>
      <c r="C259" s="46"/>
      <c r="D259" s="46"/>
    </row>
    <row r="260" spans="1:4" x14ac:dyDescent="0.2">
      <c r="A260" s="45" t="s">
        <v>179</v>
      </c>
      <c r="B260" s="45" t="s">
        <v>256</v>
      </c>
      <c r="C260" s="46"/>
      <c r="D260" s="46"/>
    </row>
    <row r="261" spans="1:4" x14ac:dyDescent="0.2">
      <c r="A261" s="45" t="s">
        <v>226</v>
      </c>
      <c r="B261" s="45" t="s">
        <v>256</v>
      </c>
      <c r="C261" s="46"/>
      <c r="D261" s="46"/>
    </row>
    <row r="262" spans="1:4" x14ac:dyDescent="0.2">
      <c r="A262" s="45" t="s">
        <v>263</v>
      </c>
      <c r="B262" s="45">
        <v>400</v>
      </c>
      <c r="C262" s="46"/>
      <c r="D262" s="46"/>
    </row>
    <row r="263" spans="1:4" x14ac:dyDescent="0.2">
      <c r="A263" s="45" t="s">
        <v>487</v>
      </c>
      <c r="B263" s="45">
        <v>40</v>
      </c>
      <c r="C263" s="46"/>
      <c r="D263" s="46"/>
    </row>
    <row r="264" spans="1:4" x14ac:dyDescent="0.2">
      <c r="A264" s="45" t="s">
        <v>282</v>
      </c>
      <c r="B264" s="45">
        <v>40</v>
      </c>
      <c r="C264" s="46"/>
      <c r="D264" s="46"/>
    </row>
    <row r="265" spans="1:4" x14ac:dyDescent="0.2">
      <c r="A265" s="45" t="s">
        <v>283</v>
      </c>
      <c r="B265" s="45">
        <v>250</v>
      </c>
      <c r="C265" s="46"/>
      <c r="D265" s="46"/>
    </row>
    <row r="266" spans="1:4" x14ac:dyDescent="0.2">
      <c r="A266" s="45" t="s">
        <v>182</v>
      </c>
      <c r="B266" s="45" t="s">
        <v>256</v>
      </c>
      <c r="C266" s="46"/>
      <c r="D266" s="46"/>
    </row>
    <row r="267" spans="1:4" x14ac:dyDescent="0.2">
      <c r="A267" s="45" t="s">
        <v>284</v>
      </c>
      <c r="B267" s="45">
        <v>40</v>
      </c>
      <c r="C267" s="46"/>
      <c r="D267" s="46"/>
    </row>
    <row r="268" spans="1:4" x14ac:dyDescent="0.2">
      <c r="A268" s="45" t="s">
        <v>411</v>
      </c>
      <c r="B268" s="45">
        <v>300</v>
      </c>
      <c r="C268" s="46"/>
      <c r="D268" s="46"/>
    </row>
    <row r="269" spans="1:4" x14ac:dyDescent="0.2">
      <c r="A269" s="45" t="s">
        <v>229</v>
      </c>
      <c r="B269" s="45" t="s">
        <v>256</v>
      </c>
      <c r="C269" s="46"/>
      <c r="D269" s="46"/>
    </row>
    <row r="270" spans="1:4" x14ac:dyDescent="0.2">
      <c r="A270" s="45" t="s">
        <v>317</v>
      </c>
      <c r="B270" s="45">
        <v>75</v>
      </c>
      <c r="C270" s="46"/>
      <c r="D270" s="46"/>
    </row>
    <row r="271" spans="1:4" x14ac:dyDescent="0.2">
      <c r="A271" s="45" t="s">
        <v>318</v>
      </c>
      <c r="B271" s="45">
        <v>100</v>
      </c>
      <c r="C271" s="46"/>
      <c r="D271" s="46"/>
    </row>
    <row r="272" spans="1:4" x14ac:dyDescent="0.2">
      <c r="A272" s="45" t="s">
        <v>319</v>
      </c>
      <c r="B272" s="45">
        <v>150</v>
      </c>
      <c r="C272" s="46"/>
      <c r="D272" s="46"/>
    </row>
    <row r="273" spans="1:4" x14ac:dyDescent="0.2">
      <c r="A273" s="45" t="s">
        <v>338</v>
      </c>
      <c r="B273" s="45">
        <v>150</v>
      </c>
      <c r="C273" s="46"/>
      <c r="D273" s="46"/>
    </row>
    <row r="274" spans="1:4" x14ac:dyDescent="0.2">
      <c r="A274" s="45" t="s">
        <v>371</v>
      </c>
      <c r="B274" s="45" t="s">
        <v>256</v>
      </c>
      <c r="C274" s="46"/>
      <c r="D274" s="46"/>
    </row>
    <row r="275" spans="1:4" x14ac:dyDescent="0.2">
      <c r="A275" s="45" t="s">
        <v>320</v>
      </c>
      <c r="B275" s="45">
        <v>125</v>
      </c>
      <c r="C275" s="46"/>
      <c r="D275" s="46"/>
    </row>
    <row r="276" spans="1:4" x14ac:dyDescent="0.2">
      <c r="A276" s="45" t="s">
        <v>321</v>
      </c>
      <c r="B276" s="45">
        <v>200</v>
      </c>
      <c r="C276" s="46"/>
      <c r="D276" s="46"/>
    </row>
    <row r="277" spans="1:4" x14ac:dyDescent="0.2">
      <c r="A277" s="45" t="s">
        <v>322</v>
      </c>
      <c r="B277" s="45">
        <v>55</v>
      </c>
      <c r="C277" s="46"/>
      <c r="D277" s="46"/>
    </row>
    <row r="278" spans="1:4" x14ac:dyDescent="0.2">
      <c r="A278" s="45" t="s">
        <v>323</v>
      </c>
      <c r="B278" s="45">
        <v>55</v>
      </c>
      <c r="C278" s="46"/>
      <c r="D278" s="46"/>
    </row>
    <row r="279" spans="1:4" x14ac:dyDescent="0.2">
      <c r="A279" s="45" t="s">
        <v>483</v>
      </c>
      <c r="B279" s="45">
        <v>100</v>
      </c>
      <c r="C279" s="46"/>
      <c r="D279" s="46"/>
    </row>
    <row r="280" spans="1:4" x14ac:dyDescent="0.2">
      <c r="A280" s="45" t="s">
        <v>324</v>
      </c>
      <c r="B280" s="45">
        <v>150</v>
      </c>
      <c r="C280" s="46"/>
      <c r="D280" s="46"/>
    </row>
    <row r="281" spans="1:4" x14ac:dyDescent="0.2">
      <c r="A281" s="45" t="s">
        <v>339</v>
      </c>
      <c r="B281" s="45">
        <v>150</v>
      </c>
      <c r="C281" s="46"/>
      <c r="D281" s="46"/>
    </row>
    <row r="282" spans="1:4" x14ac:dyDescent="0.2">
      <c r="A282" s="45" t="s">
        <v>452</v>
      </c>
      <c r="B282" s="45">
        <v>150</v>
      </c>
      <c r="C282" s="46"/>
      <c r="D282" s="46"/>
    </row>
    <row r="283" spans="1:4" x14ac:dyDescent="0.2">
      <c r="A283" s="45" t="s">
        <v>372</v>
      </c>
      <c r="B283" s="45" t="s">
        <v>256</v>
      </c>
      <c r="C283" s="46"/>
      <c r="D283" s="46"/>
    </row>
    <row r="284" spans="1:4" x14ac:dyDescent="0.2">
      <c r="A284" s="45" t="s">
        <v>185</v>
      </c>
      <c r="B284" s="45" t="s">
        <v>256</v>
      </c>
      <c r="C284" s="46"/>
      <c r="D284" s="46"/>
    </row>
    <row r="285" spans="1:4" x14ac:dyDescent="0.2">
      <c r="A285" s="45" t="s">
        <v>232</v>
      </c>
      <c r="B285" s="45" t="s">
        <v>256</v>
      </c>
      <c r="C285" s="46"/>
      <c r="D285" s="46"/>
    </row>
    <row r="286" spans="1:4" x14ac:dyDescent="0.2">
      <c r="A286" s="45" t="s">
        <v>187</v>
      </c>
      <c r="B286" s="45" t="s">
        <v>256</v>
      </c>
      <c r="C286" s="46"/>
      <c r="D286" s="46"/>
    </row>
    <row r="287" spans="1:4" x14ac:dyDescent="0.2">
      <c r="A287" s="45" t="s">
        <v>234</v>
      </c>
      <c r="B287" s="45" t="s">
        <v>256</v>
      </c>
      <c r="C287" s="46"/>
      <c r="D287" s="46"/>
    </row>
    <row r="288" spans="1:4" x14ac:dyDescent="0.2">
      <c r="A288" s="45" t="s">
        <v>186</v>
      </c>
      <c r="B288" s="45" t="s">
        <v>256</v>
      </c>
      <c r="C288" s="46"/>
      <c r="D288" s="46"/>
    </row>
    <row r="289" spans="1:4" x14ac:dyDescent="0.2">
      <c r="A289" s="45" t="s">
        <v>233</v>
      </c>
      <c r="B289" s="45" t="s">
        <v>256</v>
      </c>
      <c r="C289" s="46"/>
      <c r="D289" s="46"/>
    </row>
    <row r="290" spans="1:4" x14ac:dyDescent="0.2">
      <c r="A290" s="45" t="s">
        <v>373</v>
      </c>
      <c r="B290" s="45" t="s">
        <v>256</v>
      </c>
      <c r="C290" s="46"/>
      <c r="D290" s="46"/>
    </row>
    <row r="291" spans="1:4" x14ac:dyDescent="0.2">
      <c r="A291" s="45" t="s">
        <v>374</v>
      </c>
      <c r="B291" s="45" t="s">
        <v>256</v>
      </c>
      <c r="C291" s="46"/>
      <c r="D291" s="46"/>
    </row>
    <row r="292" spans="1:4" x14ac:dyDescent="0.2">
      <c r="A292" s="45" t="s">
        <v>489</v>
      </c>
      <c r="B292" s="45">
        <v>150</v>
      </c>
      <c r="C292" s="46"/>
      <c r="D292" s="46"/>
    </row>
    <row r="293" spans="1:4" x14ac:dyDescent="0.2">
      <c r="A293" s="45" t="s">
        <v>188</v>
      </c>
      <c r="B293" s="45" t="s">
        <v>256</v>
      </c>
      <c r="C293" s="46"/>
      <c r="D293" s="46"/>
    </row>
    <row r="294" spans="1:4" x14ac:dyDescent="0.2">
      <c r="A294" s="45" t="s">
        <v>235</v>
      </c>
      <c r="B294" s="45" t="s">
        <v>256</v>
      </c>
      <c r="C294" s="46"/>
      <c r="D294" s="46"/>
    </row>
    <row r="295" spans="1:4" x14ac:dyDescent="0.2">
      <c r="A295" s="45" t="s">
        <v>513</v>
      </c>
      <c r="B295" s="45">
        <v>250</v>
      </c>
      <c r="C295" s="46"/>
      <c r="D295" s="46"/>
    </row>
    <row r="296" spans="1:4" x14ac:dyDescent="0.2">
      <c r="A296" s="45" t="s">
        <v>189</v>
      </c>
      <c r="B296" s="45" t="s">
        <v>256</v>
      </c>
      <c r="C296" s="46"/>
      <c r="D296" s="46"/>
    </row>
    <row r="297" spans="1:4" x14ac:dyDescent="0.2">
      <c r="A297" s="45" t="s">
        <v>514</v>
      </c>
      <c r="B297" s="45">
        <v>250</v>
      </c>
      <c r="C297" s="46"/>
      <c r="D297" s="46"/>
    </row>
    <row r="298" spans="1:4" x14ac:dyDescent="0.2">
      <c r="A298" s="45" t="s">
        <v>236</v>
      </c>
      <c r="B298" s="45" t="s">
        <v>256</v>
      </c>
      <c r="C298" s="46"/>
      <c r="D298" s="46"/>
    </row>
    <row r="299" spans="1:4" x14ac:dyDescent="0.2">
      <c r="A299" s="45" t="s">
        <v>515</v>
      </c>
      <c r="B299" s="45">
        <v>10</v>
      </c>
      <c r="C299" s="46"/>
      <c r="D299" s="46"/>
    </row>
    <row r="300" spans="1:4" x14ac:dyDescent="0.2">
      <c r="A300" s="45" t="s">
        <v>516</v>
      </c>
      <c r="B300" s="45">
        <v>10</v>
      </c>
      <c r="C300" s="46"/>
      <c r="D300" s="46"/>
    </row>
    <row r="301" spans="1:4" x14ac:dyDescent="0.2">
      <c r="A301" s="45" t="s">
        <v>449</v>
      </c>
      <c r="B301" s="45">
        <v>10</v>
      </c>
      <c r="C301" s="46"/>
      <c r="D301" s="46"/>
    </row>
    <row r="302" spans="1:4" x14ac:dyDescent="0.2">
      <c r="A302" s="45" t="s">
        <v>517</v>
      </c>
      <c r="B302" s="45">
        <v>10</v>
      </c>
      <c r="C302" s="46"/>
      <c r="D302" s="46"/>
    </row>
    <row r="303" spans="1:4" x14ac:dyDescent="0.2">
      <c r="A303" s="45" t="s">
        <v>518</v>
      </c>
      <c r="B303" s="45">
        <v>10</v>
      </c>
      <c r="C303" s="46"/>
      <c r="D303" s="46"/>
    </row>
    <row r="304" spans="1:4" x14ac:dyDescent="0.2">
      <c r="A304" s="45" t="s">
        <v>519</v>
      </c>
      <c r="B304" s="45">
        <v>10</v>
      </c>
      <c r="C304" s="46"/>
      <c r="D304" s="46"/>
    </row>
    <row r="305" spans="1:4" x14ac:dyDescent="0.2">
      <c r="A305" s="45" t="s">
        <v>6</v>
      </c>
      <c r="B305" s="45">
        <v>40</v>
      </c>
      <c r="C305" s="46"/>
      <c r="D305" s="46"/>
    </row>
    <row r="306" spans="1:4" x14ac:dyDescent="0.2">
      <c r="A306" s="45" t="s">
        <v>448</v>
      </c>
      <c r="B306" s="45">
        <v>10</v>
      </c>
      <c r="C306" s="46"/>
      <c r="D306" s="46"/>
    </row>
    <row r="307" spans="1:4" x14ac:dyDescent="0.2">
      <c r="A307" s="45" t="s">
        <v>520</v>
      </c>
      <c r="B307" s="45">
        <v>10</v>
      </c>
      <c r="C307" s="46"/>
      <c r="D307" s="46"/>
    </row>
    <row r="308" spans="1:4" x14ac:dyDescent="0.2">
      <c r="A308" s="45" t="s">
        <v>521</v>
      </c>
      <c r="B308" s="45">
        <v>10</v>
      </c>
      <c r="C308" s="46"/>
      <c r="D308" s="46"/>
    </row>
    <row r="309" spans="1:4" x14ac:dyDescent="0.2">
      <c r="A309" s="45" t="s">
        <v>522</v>
      </c>
      <c r="B309" s="45">
        <v>10</v>
      </c>
      <c r="C309" s="46"/>
      <c r="D309" s="46"/>
    </row>
    <row r="310" spans="1:4" x14ac:dyDescent="0.2">
      <c r="A310" s="45" t="s">
        <v>192</v>
      </c>
      <c r="B310" s="45" t="s">
        <v>256</v>
      </c>
      <c r="C310" s="46"/>
      <c r="D310" s="46"/>
    </row>
    <row r="311" spans="1:4" x14ac:dyDescent="0.2">
      <c r="A311" s="45" t="s">
        <v>523</v>
      </c>
      <c r="B311" s="45">
        <v>10</v>
      </c>
      <c r="C311" s="46"/>
      <c r="D311" s="46"/>
    </row>
    <row r="312" spans="1:4" x14ac:dyDescent="0.2">
      <c r="A312" s="45" t="s">
        <v>524</v>
      </c>
      <c r="B312" s="45">
        <v>10</v>
      </c>
      <c r="C312" s="46"/>
      <c r="D312" s="46"/>
    </row>
    <row r="313" spans="1:4" x14ac:dyDescent="0.2">
      <c r="A313" s="45" t="s">
        <v>525</v>
      </c>
      <c r="B313" s="45">
        <v>10</v>
      </c>
      <c r="C313" s="46"/>
      <c r="D313" s="46"/>
    </row>
    <row r="314" spans="1:4" x14ac:dyDescent="0.2">
      <c r="A314" s="45" t="s">
        <v>526</v>
      </c>
      <c r="B314" s="45">
        <v>10</v>
      </c>
      <c r="C314" s="46"/>
      <c r="D314" s="46"/>
    </row>
    <row r="315" spans="1:4" x14ac:dyDescent="0.2">
      <c r="A315" s="45" t="s">
        <v>527</v>
      </c>
      <c r="B315" s="45">
        <v>10</v>
      </c>
      <c r="C315" s="46"/>
      <c r="D315" s="46"/>
    </row>
    <row r="316" spans="1:4" x14ac:dyDescent="0.2">
      <c r="A316" s="45" t="s">
        <v>528</v>
      </c>
      <c r="B316" s="45">
        <v>10</v>
      </c>
      <c r="C316" s="46"/>
      <c r="D316" s="46"/>
    </row>
    <row r="317" spans="1:4" x14ac:dyDescent="0.2">
      <c r="A317" s="45" t="s">
        <v>239</v>
      </c>
      <c r="B317" s="45" t="s">
        <v>256</v>
      </c>
      <c r="C317" s="46"/>
      <c r="D317" s="46"/>
    </row>
    <row r="318" spans="1:4" x14ac:dyDescent="0.2">
      <c r="A318" s="45" t="s">
        <v>488</v>
      </c>
      <c r="B318" s="45">
        <v>35</v>
      </c>
      <c r="C318" s="46"/>
      <c r="D318" s="46"/>
    </row>
    <row r="319" spans="1:4" x14ac:dyDescent="0.2">
      <c r="A319" s="45" t="s">
        <v>190</v>
      </c>
      <c r="B319" s="45" t="s">
        <v>256</v>
      </c>
      <c r="C319" s="46"/>
      <c r="D319" s="46"/>
    </row>
    <row r="320" spans="1:4" x14ac:dyDescent="0.2">
      <c r="A320" s="45" t="s">
        <v>237</v>
      </c>
      <c r="B320" s="45" t="s">
        <v>256</v>
      </c>
      <c r="C320" s="46"/>
      <c r="D320" s="46"/>
    </row>
    <row r="321" spans="1:4" x14ac:dyDescent="0.2">
      <c r="A321" s="45" t="s">
        <v>191</v>
      </c>
      <c r="B321" s="45" t="s">
        <v>256</v>
      </c>
      <c r="C321" s="46"/>
      <c r="D321" s="46"/>
    </row>
    <row r="322" spans="1:4" x14ac:dyDescent="0.2">
      <c r="A322" s="45" t="s">
        <v>467</v>
      </c>
      <c r="B322" s="45">
        <v>155</v>
      </c>
      <c r="C322" s="46"/>
      <c r="D322" s="46"/>
    </row>
    <row r="323" spans="1:4" x14ac:dyDescent="0.2">
      <c r="A323" s="45" t="s">
        <v>453</v>
      </c>
      <c r="B323" s="45">
        <v>155</v>
      </c>
      <c r="C323" s="46"/>
      <c r="D323" s="46"/>
    </row>
    <row r="324" spans="1:4" x14ac:dyDescent="0.2">
      <c r="A324" s="45" t="s">
        <v>238</v>
      </c>
      <c r="B324" s="45" t="s">
        <v>256</v>
      </c>
      <c r="C324" s="46"/>
      <c r="D324" s="46"/>
    </row>
    <row r="325" spans="1:4" x14ac:dyDescent="0.2">
      <c r="A325" s="45" t="s">
        <v>396</v>
      </c>
      <c r="B325" s="45" t="s">
        <v>435</v>
      </c>
      <c r="C325" s="46"/>
      <c r="D325" s="46"/>
    </row>
    <row r="326" spans="1:4" x14ac:dyDescent="0.2">
      <c r="A326" s="45" t="s">
        <v>395</v>
      </c>
      <c r="B326" s="45" t="s">
        <v>435</v>
      </c>
      <c r="C326" s="46"/>
      <c r="D326" s="46"/>
    </row>
    <row r="327" spans="1:4" x14ac:dyDescent="0.2">
      <c r="A327" s="45" t="s">
        <v>253</v>
      </c>
      <c r="B327" s="45">
        <v>30</v>
      </c>
      <c r="C327" s="46"/>
      <c r="D327" s="46"/>
    </row>
    <row r="328" spans="1:4" x14ac:dyDescent="0.2">
      <c r="A328" s="45" t="s">
        <v>254</v>
      </c>
      <c r="B328" s="45">
        <v>30</v>
      </c>
      <c r="C328" s="46"/>
      <c r="D328" s="46"/>
    </row>
    <row r="329" spans="1:4" x14ac:dyDescent="0.2">
      <c r="A329" s="45" t="s">
        <v>468</v>
      </c>
      <c r="B329" s="45">
        <v>50</v>
      </c>
      <c r="C329" s="46"/>
      <c r="D329" s="46"/>
    </row>
    <row r="330" spans="1:4" x14ac:dyDescent="0.2">
      <c r="A330" s="45" t="s">
        <v>469</v>
      </c>
      <c r="B330" s="45">
        <v>30</v>
      </c>
      <c r="C330" s="46"/>
      <c r="D330" s="46"/>
    </row>
    <row r="331" spans="1:4" x14ac:dyDescent="0.2">
      <c r="A331" s="45" t="s">
        <v>470</v>
      </c>
      <c r="B331" s="45">
        <v>30</v>
      </c>
      <c r="C331" s="46"/>
      <c r="D331" s="46"/>
    </row>
    <row r="332" spans="1:4" x14ac:dyDescent="0.2">
      <c r="A332" s="45" t="s">
        <v>471</v>
      </c>
      <c r="B332" s="45">
        <v>30</v>
      </c>
      <c r="C332" s="46"/>
      <c r="D332" s="46"/>
    </row>
    <row r="333" spans="1:4" x14ac:dyDescent="0.2">
      <c r="A333" s="45" t="s">
        <v>399</v>
      </c>
      <c r="B333" s="45" t="s">
        <v>435</v>
      </c>
      <c r="C333" s="46"/>
      <c r="D333" s="46"/>
    </row>
    <row r="334" spans="1:4" x14ac:dyDescent="0.2">
      <c r="A334" s="45" t="s">
        <v>400</v>
      </c>
      <c r="B334" s="45" t="s">
        <v>435</v>
      </c>
      <c r="C334" s="46"/>
      <c r="D334" s="46"/>
    </row>
    <row r="335" spans="1:4" x14ac:dyDescent="0.2">
      <c r="A335" s="45" t="s">
        <v>267</v>
      </c>
      <c r="B335" s="45" t="s">
        <v>256</v>
      </c>
      <c r="C335" s="46"/>
      <c r="D335" s="46"/>
    </row>
    <row r="336" spans="1:4" x14ac:dyDescent="0.2">
      <c r="A336" s="45" t="s">
        <v>401</v>
      </c>
      <c r="B336" s="45" t="s">
        <v>435</v>
      </c>
      <c r="C336" s="46"/>
      <c r="D336" s="46"/>
    </row>
    <row r="337" spans="1:4" x14ac:dyDescent="0.2">
      <c r="A337" s="45" t="s">
        <v>402</v>
      </c>
      <c r="B337" s="45" t="s">
        <v>435</v>
      </c>
      <c r="C337" s="46"/>
      <c r="D337" s="46"/>
    </row>
    <row r="338" spans="1:4" x14ac:dyDescent="0.2">
      <c r="A338" s="45" t="s">
        <v>397</v>
      </c>
      <c r="B338" s="45" t="s">
        <v>435</v>
      </c>
      <c r="C338" s="46"/>
      <c r="D338" s="46"/>
    </row>
    <row r="339" spans="1:4" x14ac:dyDescent="0.2">
      <c r="A339" s="45" t="s">
        <v>529</v>
      </c>
      <c r="B339" s="45" t="s">
        <v>435</v>
      </c>
      <c r="C339" s="46"/>
      <c r="D339" s="46"/>
    </row>
    <row r="340" spans="1:4" x14ac:dyDescent="0.2">
      <c r="A340" s="45" t="s">
        <v>398</v>
      </c>
      <c r="B340" s="45" t="s">
        <v>435</v>
      </c>
      <c r="C340" s="46"/>
      <c r="D340" s="46"/>
    </row>
    <row r="341" spans="1:4" x14ac:dyDescent="0.2">
      <c r="A341" s="45" t="s">
        <v>251</v>
      </c>
      <c r="B341" s="45">
        <v>30</v>
      </c>
      <c r="C341" s="46"/>
      <c r="D341" s="46"/>
    </row>
    <row r="342" spans="1:4" x14ac:dyDescent="0.2">
      <c r="A342" s="45" t="s">
        <v>252</v>
      </c>
      <c r="B342" s="45">
        <v>30</v>
      </c>
      <c r="C342" s="46"/>
      <c r="D342" s="46"/>
    </row>
    <row r="343" spans="1:4" x14ac:dyDescent="0.2">
      <c r="A343" s="45" t="s">
        <v>472</v>
      </c>
      <c r="B343" s="45">
        <v>30</v>
      </c>
      <c r="C343" s="46"/>
      <c r="D343" s="46"/>
    </row>
    <row r="344" spans="1:4" x14ac:dyDescent="0.2">
      <c r="A344" s="45" t="s">
        <v>473</v>
      </c>
      <c r="B344" s="45">
        <v>30</v>
      </c>
      <c r="C344" s="46"/>
      <c r="D344" s="46"/>
    </row>
    <row r="345" spans="1:4" x14ac:dyDescent="0.2">
      <c r="A345" s="45" t="s">
        <v>477</v>
      </c>
      <c r="B345" s="45">
        <v>30</v>
      </c>
      <c r="C345" s="46"/>
      <c r="D345" s="46"/>
    </row>
    <row r="346" spans="1:4" x14ac:dyDescent="0.2">
      <c r="A346" s="45" t="s">
        <v>403</v>
      </c>
      <c r="B346" s="45" t="s">
        <v>435</v>
      </c>
      <c r="C346" s="46"/>
      <c r="D346" s="46"/>
    </row>
    <row r="347" spans="1:4" x14ac:dyDescent="0.2">
      <c r="A347" s="45" t="s">
        <v>404</v>
      </c>
      <c r="B347" s="45" t="s">
        <v>435</v>
      </c>
      <c r="C347" s="46"/>
      <c r="D347" s="46"/>
    </row>
    <row r="348" spans="1:4" x14ac:dyDescent="0.2">
      <c r="A348" s="45" t="s">
        <v>240</v>
      </c>
      <c r="B348" s="45" t="s">
        <v>256</v>
      </c>
      <c r="C348" s="46"/>
      <c r="D348" s="46"/>
    </row>
    <row r="349" spans="1:4" x14ac:dyDescent="0.2">
      <c r="A349" s="45" t="s">
        <v>193</v>
      </c>
      <c r="B349" s="45" t="s">
        <v>256</v>
      </c>
      <c r="C349" s="46"/>
      <c r="D349" s="46"/>
    </row>
    <row r="350" spans="1:4" x14ac:dyDescent="0.2">
      <c r="A350" s="45" t="s">
        <v>241</v>
      </c>
      <c r="B350" s="45" t="s">
        <v>256</v>
      </c>
      <c r="C350" s="46"/>
      <c r="D350" s="46"/>
    </row>
    <row r="351" spans="1:4" x14ac:dyDescent="0.2">
      <c r="A351" s="45" t="s">
        <v>194</v>
      </c>
      <c r="B351" s="45" t="s">
        <v>256</v>
      </c>
      <c r="C351" s="46"/>
      <c r="D351" s="46"/>
    </row>
    <row r="352" spans="1:4" x14ac:dyDescent="0.2">
      <c r="A352" s="45" t="s">
        <v>412</v>
      </c>
      <c r="B352" s="45">
        <v>200</v>
      </c>
      <c r="C352" s="46"/>
      <c r="D352" s="46"/>
    </row>
    <row r="353" spans="1:4" x14ac:dyDescent="0.2">
      <c r="A353" s="45" t="s">
        <v>413</v>
      </c>
      <c r="B353" s="45">
        <v>800</v>
      </c>
      <c r="C353" s="46"/>
      <c r="D353" s="46"/>
    </row>
    <row r="354" spans="1:4" x14ac:dyDescent="0.2">
      <c r="A354" s="45" t="s">
        <v>484</v>
      </c>
      <c r="B354" s="45">
        <v>675</v>
      </c>
      <c r="C354" s="46"/>
      <c r="D354" s="46"/>
    </row>
    <row r="355" spans="1:4" x14ac:dyDescent="0.2">
      <c r="A355" s="45" t="s">
        <v>415</v>
      </c>
      <c r="B355" s="45">
        <v>450</v>
      </c>
      <c r="C355" s="46"/>
      <c r="D355" s="46"/>
    </row>
    <row r="356" spans="1:4" x14ac:dyDescent="0.2">
      <c r="A356" s="45" t="s">
        <v>358</v>
      </c>
      <c r="B356" s="45">
        <v>225</v>
      </c>
      <c r="C356" s="46"/>
      <c r="D356" s="46"/>
    </row>
    <row r="357" spans="1:4" x14ac:dyDescent="0.2">
      <c r="A357" s="45" t="s">
        <v>416</v>
      </c>
      <c r="B357" s="45">
        <v>450</v>
      </c>
      <c r="C357" s="46"/>
      <c r="D357" s="46"/>
    </row>
    <row r="358" spans="1:4" x14ac:dyDescent="0.2">
      <c r="A358" s="45" t="s">
        <v>474</v>
      </c>
      <c r="B358" s="45">
        <v>500</v>
      </c>
      <c r="C358" s="46"/>
      <c r="D358" s="46"/>
    </row>
    <row r="359" spans="1:4" x14ac:dyDescent="0.2">
      <c r="A359" s="45" t="s">
        <v>475</v>
      </c>
      <c r="B359" s="45">
        <v>75</v>
      </c>
      <c r="C359" s="46"/>
      <c r="D359" s="46"/>
    </row>
    <row r="360" spans="1:4" x14ac:dyDescent="0.2">
      <c r="A360" s="45" t="s">
        <v>377</v>
      </c>
      <c r="B360" s="45">
        <v>225</v>
      </c>
      <c r="C360" s="46"/>
      <c r="D360" s="46"/>
    </row>
    <row r="361" spans="1:4" x14ac:dyDescent="0.2">
      <c r="A361" s="45" t="s">
        <v>242</v>
      </c>
      <c r="B361" s="45" t="s">
        <v>256</v>
      </c>
      <c r="C361" s="46"/>
      <c r="D361" s="46"/>
    </row>
    <row r="362" spans="1:4" x14ac:dyDescent="0.2">
      <c r="A362" s="45" t="s">
        <v>7</v>
      </c>
      <c r="B362" s="45">
        <v>30</v>
      </c>
      <c r="C362" s="46"/>
      <c r="D362" s="46"/>
    </row>
    <row r="363" spans="1:4" x14ac:dyDescent="0.2">
      <c r="A363" s="45" t="s">
        <v>8</v>
      </c>
      <c r="B363" s="45">
        <v>30</v>
      </c>
      <c r="C363" s="46"/>
      <c r="D363" s="46"/>
    </row>
    <row r="364" spans="1:4" x14ac:dyDescent="0.2">
      <c r="A364" s="45" t="s">
        <v>9</v>
      </c>
      <c r="B364" s="45">
        <v>30</v>
      </c>
      <c r="C364" s="46"/>
      <c r="D364" s="46"/>
    </row>
    <row r="365" spans="1:4" x14ac:dyDescent="0.2">
      <c r="A365" s="45" t="s">
        <v>10</v>
      </c>
      <c r="B365" s="45">
        <v>30</v>
      </c>
      <c r="C365" s="46"/>
      <c r="D365" s="46"/>
    </row>
    <row r="366" spans="1:4" x14ac:dyDescent="0.2">
      <c r="A366" s="45" t="s">
        <v>11</v>
      </c>
      <c r="B366" s="45">
        <v>30</v>
      </c>
      <c r="C366" s="46"/>
      <c r="D366" s="46"/>
    </row>
    <row r="367" spans="1:4" x14ac:dyDescent="0.2">
      <c r="A367" s="45" t="s">
        <v>12</v>
      </c>
      <c r="B367" s="45">
        <v>30</v>
      </c>
      <c r="C367" s="46"/>
      <c r="D367" s="46"/>
    </row>
    <row r="368" spans="1:4" x14ac:dyDescent="0.2">
      <c r="A368" s="45" t="s">
        <v>195</v>
      </c>
      <c r="B368" s="45" t="s">
        <v>256</v>
      </c>
      <c r="C368" s="46"/>
      <c r="D368" s="46"/>
    </row>
    <row r="369" spans="1:5" x14ac:dyDescent="0.2">
      <c r="A369" s="45" t="s">
        <v>243</v>
      </c>
      <c r="B369" s="45" t="s">
        <v>256</v>
      </c>
      <c r="C369" s="46"/>
      <c r="D369" s="46"/>
    </row>
    <row r="370" spans="1:5" x14ac:dyDescent="0.2">
      <c r="A370" s="45" t="s">
        <v>196</v>
      </c>
      <c r="B370" s="45" t="s">
        <v>256</v>
      </c>
      <c r="C370" s="46"/>
      <c r="D370" s="46"/>
    </row>
    <row r="371" spans="1:5" x14ac:dyDescent="0.2">
      <c r="A371" s="45" t="s">
        <v>244</v>
      </c>
      <c r="B371" s="45" t="s">
        <v>256</v>
      </c>
      <c r="C371" s="46"/>
      <c r="D371" s="46"/>
    </row>
    <row r="372" spans="1:5" x14ac:dyDescent="0.2">
      <c r="A372" s="45" t="s">
        <v>424</v>
      </c>
      <c r="B372" s="45">
        <v>4</v>
      </c>
      <c r="C372" s="46"/>
      <c r="D372" s="46"/>
    </row>
    <row r="373" spans="1:5" x14ac:dyDescent="0.2">
      <c r="A373" s="45" t="s">
        <v>476</v>
      </c>
      <c r="B373" s="45">
        <v>15</v>
      </c>
      <c r="C373" s="46"/>
      <c r="D373" s="46"/>
    </row>
    <row r="374" spans="1:5" x14ac:dyDescent="0.2">
      <c r="A374" s="45" t="s">
        <v>197</v>
      </c>
      <c r="B374" s="45" t="s">
        <v>256</v>
      </c>
      <c r="C374" s="46"/>
      <c r="D374" s="46"/>
    </row>
    <row r="375" spans="1:5" x14ac:dyDescent="0.2">
      <c r="A375" s="45" t="s">
        <v>351</v>
      </c>
      <c r="B375" s="45">
        <v>50</v>
      </c>
      <c r="C375" s="46"/>
      <c r="D375" s="46"/>
    </row>
    <row r="376" spans="1:5" x14ac:dyDescent="0.2">
      <c r="A376" s="45" t="s">
        <v>129</v>
      </c>
      <c r="B376" s="45">
        <v>40</v>
      </c>
      <c r="C376" s="46"/>
      <c r="D376" s="46"/>
    </row>
    <row r="377" spans="1:5" x14ac:dyDescent="0.2">
      <c r="A377" s="45" t="s">
        <v>245</v>
      </c>
      <c r="B377" s="45" t="s">
        <v>256</v>
      </c>
      <c r="C377" s="46"/>
      <c r="D377" s="46"/>
    </row>
    <row r="378" spans="1:5" x14ac:dyDescent="0.2">
      <c r="A378" s="45" t="s">
        <v>199</v>
      </c>
      <c r="B378" s="45" t="s">
        <v>256</v>
      </c>
      <c r="C378" s="46"/>
      <c r="D378" s="46"/>
    </row>
    <row r="379" spans="1:5" x14ac:dyDescent="0.2">
      <c r="A379" s="45" t="s">
        <v>247</v>
      </c>
      <c r="B379" s="45" t="s">
        <v>256</v>
      </c>
      <c r="C379" s="46"/>
      <c r="D379" s="46"/>
    </row>
    <row r="380" spans="1:5" x14ac:dyDescent="0.2">
      <c r="A380" s="45" t="s">
        <v>200</v>
      </c>
      <c r="B380" s="45" t="s">
        <v>256</v>
      </c>
      <c r="C380" s="46"/>
      <c r="D380" s="46"/>
    </row>
    <row r="381" spans="1:5" x14ac:dyDescent="0.2">
      <c r="A381" s="45" t="s">
        <v>248</v>
      </c>
      <c r="B381" s="45" t="s">
        <v>256</v>
      </c>
      <c r="C381" s="46"/>
      <c r="D381" s="46"/>
    </row>
    <row r="382" spans="1:5" x14ac:dyDescent="0.2">
      <c r="A382" s="45" t="s">
        <v>198</v>
      </c>
      <c r="B382" s="45" t="s">
        <v>256</v>
      </c>
      <c r="C382" s="46"/>
      <c r="D382" s="46"/>
    </row>
    <row r="383" spans="1:5" x14ac:dyDescent="0.2">
      <c r="A383" s="45" t="s">
        <v>439</v>
      </c>
      <c r="B383" s="45">
        <v>285</v>
      </c>
      <c r="C383" s="46"/>
      <c r="D383" s="46"/>
      <c r="E383" s="56"/>
    </row>
    <row r="384" spans="1:5" x14ac:dyDescent="0.2">
      <c r="A384" s="45" t="s">
        <v>441</v>
      </c>
      <c r="B384" s="45">
        <v>50</v>
      </c>
      <c r="C384" s="46"/>
      <c r="D384" s="46"/>
      <c r="E384" s="56"/>
    </row>
    <row r="385" spans="1:5" x14ac:dyDescent="0.2">
      <c r="A385" s="45" t="s">
        <v>530</v>
      </c>
      <c r="B385" s="45">
        <v>25</v>
      </c>
      <c r="C385" s="46"/>
      <c r="D385" s="46"/>
      <c r="E385" s="56"/>
    </row>
    <row r="386" spans="1:5" x14ac:dyDescent="0.2">
      <c r="A386" s="45" t="s">
        <v>440</v>
      </c>
      <c r="B386" s="45">
        <v>14</v>
      </c>
      <c r="C386" s="46"/>
      <c r="D386" s="46"/>
      <c r="E386" s="56"/>
    </row>
    <row r="387" spans="1:5" x14ac:dyDescent="0.2">
      <c r="A387" s="45" t="s">
        <v>246</v>
      </c>
      <c r="B387" s="45" t="s">
        <v>256</v>
      </c>
      <c r="C387" s="46"/>
      <c r="D387" s="46"/>
    </row>
    <row r="388" spans="1:5" x14ac:dyDescent="0.2">
      <c r="A388" s="45" t="s">
        <v>152</v>
      </c>
      <c r="B388" s="45">
        <v>100</v>
      </c>
      <c r="C388" s="46"/>
      <c r="D388" s="46"/>
    </row>
    <row r="389" spans="1:5" x14ac:dyDescent="0.2">
      <c r="A389" s="45" t="s">
        <v>201</v>
      </c>
      <c r="B389" s="45" t="s">
        <v>256</v>
      </c>
      <c r="C389" s="46"/>
      <c r="D389" s="46"/>
    </row>
    <row r="390" spans="1:5" x14ac:dyDescent="0.2">
      <c r="A390" s="45" t="s">
        <v>442</v>
      </c>
      <c r="B390" s="45">
        <v>100</v>
      </c>
      <c r="C390" s="46"/>
      <c r="D390" s="46"/>
      <c r="E390" s="56"/>
    </row>
    <row r="391" spans="1:5" x14ac:dyDescent="0.2">
      <c r="A391" s="45" t="s">
        <v>340</v>
      </c>
      <c r="B391" s="45">
        <v>100</v>
      </c>
      <c r="C391" s="46"/>
      <c r="D391" s="46"/>
    </row>
    <row r="392" spans="1:5" x14ac:dyDescent="0.2">
      <c r="A392" s="45" t="s">
        <v>249</v>
      </c>
      <c r="B392" s="45" t="s">
        <v>256</v>
      </c>
      <c r="C392" s="46"/>
      <c r="D392" s="46"/>
    </row>
    <row r="393" spans="1:5" x14ac:dyDescent="0.2">
      <c r="A393" s="45" t="s">
        <v>359</v>
      </c>
      <c r="B393" s="45">
        <v>5</v>
      </c>
      <c r="C393" s="46"/>
      <c r="D393" s="46"/>
    </row>
    <row r="394" spans="1:5" x14ac:dyDescent="0.2">
      <c r="A394" s="45" t="s">
        <v>414</v>
      </c>
      <c r="B394" s="45">
        <v>5</v>
      </c>
      <c r="C394" s="46"/>
      <c r="D394" s="46"/>
    </row>
    <row r="395" spans="1:5" x14ac:dyDescent="0.2">
      <c r="A395" s="45" t="s">
        <v>352</v>
      </c>
      <c r="B395" s="45" t="s">
        <v>256</v>
      </c>
      <c r="C395" s="46"/>
      <c r="D395" s="46"/>
    </row>
    <row r="396" spans="1:5" x14ac:dyDescent="0.2">
      <c r="A396" s="45" t="s">
        <v>353</v>
      </c>
      <c r="B396" s="45" t="s">
        <v>256</v>
      </c>
      <c r="C396" s="46"/>
      <c r="D396" s="46"/>
    </row>
    <row r="397" spans="1:5" x14ac:dyDescent="0.2">
      <c r="A397" s="45" t="s">
        <v>202</v>
      </c>
      <c r="B397" s="45" t="s">
        <v>256</v>
      </c>
      <c r="C397" s="46"/>
      <c r="D397" s="46"/>
    </row>
    <row r="398" spans="1:5" ht="12.75" thickBot="1" x14ac:dyDescent="0.25">
      <c r="A398" s="45" t="s">
        <v>250</v>
      </c>
      <c r="B398" s="45" t="s">
        <v>256</v>
      </c>
      <c r="C398" s="46"/>
      <c r="D398" s="46"/>
    </row>
    <row r="399" spans="1:5" ht="13.5" thickTop="1" thickBot="1" x14ac:dyDescent="0.25">
      <c r="A399" s="191" t="s">
        <v>130</v>
      </c>
      <c r="B399" s="192"/>
      <c r="C399" s="141">
        <f>SUM(C3:C398)</f>
        <v>0</v>
      </c>
      <c r="D399" s="142">
        <f>SUM(D3:D398)</f>
        <v>0</v>
      </c>
    </row>
    <row r="400" spans="1:5" ht="12.75" thickTop="1" x14ac:dyDescent="0.2">
      <c r="B400" s="55"/>
      <c r="C400" s="193" t="s">
        <v>135</v>
      </c>
      <c r="D400" s="194"/>
    </row>
    <row r="401" spans="3:4" ht="12.75" thickBot="1" x14ac:dyDescent="0.25">
      <c r="C401" s="195"/>
      <c r="D401" s="196"/>
    </row>
    <row r="407" spans="3:4" ht="13.15" customHeight="1" x14ac:dyDescent="0.2"/>
    <row r="408" spans="3:4" ht="12.6" customHeight="1" x14ac:dyDescent="0.2"/>
  </sheetData>
  <sheetProtection algorithmName="SHA-512" hashValue="Xx2w53dPD6NV+5IujBZ6WH6xpJv+e72ROI+4vEo6hQVGPVlt6vTiKl8huKHlxHg1MjxeO1Q/IuIaJfeXmM9nUA==" saltValue="gGbtnfp96kUqnPJIEYkhEA==" spinCount="100000" sheet="1" selectLockedCells="1"/>
  <mergeCells count="4">
    <mergeCell ref="C2:D2"/>
    <mergeCell ref="A2:B2"/>
    <mergeCell ref="A399:B399"/>
    <mergeCell ref="C400:D401"/>
  </mergeCells>
  <phoneticPr fontId="16" type="noConversion"/>
  <hyperlinks>
    <hyperlink ref="C400:D401" location="'FULL YEAR ESTIMATOR'!D26" display="Click Here To Return To Payment Estimator" xr:uid="{00000000-0004-0000-0100-000000000000}"/>
  </hyperlinks>
  <pageMargins left="0.56944444444444442" right="0.52777777777777779" top="0.69444444444444442" bottom="1" header="0.31944444444444442" footer="0.5"/>
  <pageSetup orientation="portrait" horizontalDpi="4294967292" verticalDpi="4294967292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F49"/>
  <sheetViews>
    <sheetView zoomScaleNormal="100" workbookViewId="0"/>
  </sheetViews>
  <sheetFormatPr defaultColWidth="11.42578125" defaultRowHeight="12.75" x14ac:dyDescent="0.2"/>
  <cols>
    <col min="1" max="1" width="26.85546875" bestFit="1" customWidth="1"/>
    <col min="4" max="4" width="38.85546875" style="20" customWidth="1"/>
    <col min="5" max="5" width="14.42578125" customWidth="1"/>
    <col min="6" max="6" width="20.5703125" customWidth="1"/>
  </cols>
  <sheetData>
    <row r="1" spans="1:6" s="13" customFormat="1" ht="25.9" customHeight="1" thickTop="1" thickBot="1" x14ac:dyDescent="0.25">
      <c r="A1" s="61" t="s">
        <v>145</v>
      </c>
      <c r="B1" s="61" t="s">
        <v>146</v>
      </c>
      <c r="C1" s="60"/>
      <c r="D1" s="61" t="s">
        <v>132</v>
      </c>
      <c r="E1" s="61" t="s">
        <v>385</v>
      </c>
      <c r="F1" s="61" t="s">
        <v>386</v>
      </c>
    </row>
    <row r="2" spans="1:6" ht="21.6" customHeight="1" thickTop="1" thickBot="1" x14ac:dyDescent="0.25">
      <c r="A2" s="143" t="s">
        <v>380</v>
      </c>
      <c r="B2" s="124">
        <v>3280</v>
      </c>
      <c r="D2" s="144" t="s">
        <v>387</v>
      </c>
      <c r="E2" s="145" t="s">
        <v>388</v>
      </c>
      <c r="F2" s="144" t="s">
        <v>380</v>
      </c>
    </row>
    <row r="3" spans="1:6" ht="39.75" thickTop="1" thickBot="1" x14ac:dyDescent="0.25">
      <c r="A3" s="146" t="s">
        <v>381</v>
      </c>
      <c r="B3" s="146">
        <v>2110</v>
      </c>
      <c r="D3" s="147" t="s">
        <v>389</v>
      </c>
      <c r="E3" s="148" t="s">
        <v>388</v>
      </c>
      <c r="F3" s="147" t="s">
        <v>390</v>
      </c>
    </row>
    <row r="4" spans="1:6" ht="21.6" customHeight="1" thickTop="1" thickBot="1" x14ac:dyDescent="0.25">
      <c r="A4" s="143" t="s">
        <v>382</v>
      </c>
      <c r="B4" s="124">
        <v>930</v>
      </c>
      <c r="D4" s="144" t="s">
        <v>391</v>
      </c>
      <c r="E4" s="145" t="s">
        <v>392</v>
      </c>
      <c r="F4" s="144" t="s">
        <v>393</v>
      </c>
    </row>
    <row r="5" spans="1:6" ht="21.6" customHeight="1" thickTop="1" thickBot="1" x14ac:dyDescent="0.25">
      <c r="A5" s="146" t="s">
        <v>383</v>
      </c>
      <c r="B5" s="146">
        <v>365</v>
      </c>
    </row>
    <row r="6" spans="1:6" ht="21.6" customHeight="1" thickTop="1" thickBot="1" x14ac:dyDescent="0.25">
      <c r="A6" s="143" t="s">
        <v>384</v>
      </c>
      <c r="B6" s="124">
        <v>0</v>
      </c>
    </row>
    <row r="7" spans="1:6" ht="13.5" thickTop="1" x14ac:dyDescent="0.2"/>
    <row r="25" spans="5:5" x14ac:dyDescent="0.2">
      <c r="E25" s="15"/>
    </row>
    <row r="29" spans="5:5" x14ac:dyDescent="0.2">
      <c r="E29" s="15"/>
    </row>
    <row r="33" spans="5:5" x14ac:dyDescent="0.2">
      <c r="E33" s="15"/>
    </row>
    <row r="37" spans="5:5" x14ac:dyDescent="0.2">
      <c r="E37" s="15"/>
    </row>
    <row r="41" spans="5:5" x14ac:dyDescent="0.2">
      <c r="E41" s="15"/>
    </row>
    <row r="45" spans="5:5" x14ac:dyDescent="0.2">
      <c r="E45" s="15"/>
    </row>
    <row r="49" spans="5:5" x14ac:dyDescent="0.2">
      <c r="E49" s="15"/>
    </row>
  </sheetData>
  <sheetProtection algorithmName="SHA-512" hashValue="PoakhJCu6g3UmXyhtYfUv7R937Q8G8+4pxXTgn3+0sgiKt+IOKsSQZtf1jD/i/rw+PR5e4LrhkFvEWbMf6Z8Cg==" saltValue="LLOChkVXA4owb+kTDIiTfg==" spinCount="100000" sheet="1" selectLockedCells="1"/>
  <phoneticPr fontId="16" type="noConversion"/>
  <pageMargins left="0.75" right="0.75" top="1" bottom="1" header="0.5" footer="0.5"/>
  <pageSetup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FULL YEAR ESTIMATOR</vt:lpstr>
      <vt:lpstr>Course Fees</vt:lpstr>
      <vt:lpstr>Meal Plan Detail</vt:lpstr>
      <vt:lpstr>'FULL YEAR ESTIMATOR'!Print_Area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jstaats</dc:creator>
  <cp:lastModifiedBy>Drew Jefferson Peters</cp:lastModifiedBy>
  <cp:lastPrinted>2022-01-28T23:23:49Z</cp:lastPrinted>
  <dcterms:created xsi:type="dcterms:W3CDTF">2007-05-11T19:20:44Z</dcterms:created>
  <dcterms:modified xsi:type="dcterms:W3CDTF">2026-02-23T22:55:58Z</dcterms:modified>
</cp:coreProperties>
</file>